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Desktop\"/>
    </mc:Choice>
  </mc:AlternateContent>
  <bookViews>
    <workbookView xWindow="0" yWindow="0" windowWidth="0" windowHeight="0"/>
  </bookViews>
  <sheets>
    <sheet name="Rekapitulace stavby" sheetId="1" r:id="rId1"/>
    <sheet name="SO 01.1 - Demolice stávaj..." sheetId="2" r:id="rId2"/>
    <sheet name="SO 01.2 - Střecha a další..." sheetId="3" r:id="rId3"/>
    <sheet name="SO 02 - Demolice stávajíc..." sheetId="4" r:id="rId4"/>
    <sheet name="VN a ON - Vedlejší náklad..." sheetId="5" r:id="rId5"/>
    <sheet name="Pokyny pro vyplnění" sheetId="6" r:id="rId6"/>
  </sheets>
  <definedNames>
    <definedName name="_xlnm.Print_Area" localSheetId="0">'Rekapitulace stavby'!$D$4:$AO$36,'Rekapitulace stavby'!$C$42:$AQ$60</definedName>
    <definedName name="_xlnm.Print_Titles" localSheetId="0">'Rekapitulace stavby'!$52:$52</definedName>
    <definedName name="_xlnm._FilterDatabase" localSheetId="1" hidden="1">'SO 01.1 - Demolice stávaj...'!$C$89:$K$250</definedName>
    <definedName name="_xlnm.Print_Area" localSheetId="1">'SO 01.1 - Demolice stávaj...'!$C$4:$J$41,'SO 01.1 - Demolice stávaj...'!$C$47:$J$69,'SO 01.1 - Demolice stávaj...'!$C$75:$K$250</definedName>
    <definedName name="_xlnm.Print_Titles" localSheetId="1">'SO 01.1 - Demolice stávaj...'!$89:$89</definedName>
    <definedName name="_xlnm._FilterDatabase" localSheetId="2" hidden="1">'SO 01.2 - Střecha a další...'!$C$98:$K$392</definedName>
    <definedName name="_xlnm.Print_Area" localSheetId="2">'SO 01.2 - Střecha a další...'!$C$4:$J$41,'SO 01.2 - Střecha a další...'!$C$47:$J$78,'SO 01.2 - Střecha a další...'!$C$84:$K$392</definedName>
    <definedName name="_xlnm.Print_Titles" localSheetId="2">'SO 01.2 - Střecha a další...'!$98:$98</definedName>
    <definedName name="_xlnm._FilterDatabase" localSheetId="3" hidden="1">'SO 02 - Demolice stávajíc...'!$C$82:$K$207</definedName>
    <definedName name="_xlnm.Print_Area" localSheetId="3">'SO 02 - Demolice stávajíc...'!$C$4:$J$39,'SO 02 - Demolice stávajíc...'!$C$45:$J$64,'SO 02 - Demolice stávajíc...'!$C$70:$K$207</definedName>
    <definedName name="_xlnm.Print_Titles" localSheetId="3">'SO 02 - Demolice stávajíc...'!$82:$82</definedName>
    <definedName name="_xlnm._FilterDatabase" localSheetId="4" hidden="1">'VN a ON - Vedlejší náklad...'!$C$85:$K$121</definedName>
    <definedName name="_xlnm.Print_Area" localSheetId="4">'VN a ON - Vedlejší náklad...'!$C$4:$J$39,'VN a ON - Vedlejší náklad...'!$C$45:$J$67,'VN a ON - Vedlejší náklad...'!$C$73:$K$121</definedName>
    <definedName name="_xlnm.Print_Titles" localSheetId="4">'VN a ON - Vedlejší náklad...'!$85:$85</definedName>
    <definedName name="_xlnm.Print_Area" localSheetId="5">'Pokyny pro vyplnění'!$B$2:$K$71,'Pokyny pro vyplnění'!$B$74:$K$118,'Pokyny pro vyplnění'!$B$121:$K$161,'Pokyny pro vyplnění'!$B$164:$K$219</definedName>
  </definedNames>
  <calcPr/>
</workbook>
</file>

<file path=xl/calcChain.xml><?xml version="1.0" encoding="utf-8"?>
<calcChain xmlns="http://schemas.openxmlformats.org/spreadsheetml/2006/main">
  <c i="5" l="1" r="J37"/>
  <c r="J36"/>
  <c i="1" r="AY59"/>
  <c i="5" r="J35"/>
  <c i="1" r="AX59"/>
  <c i="5" r="BI118"/>
  <c r="BH118"/>
  <c r="BG118"/>
  <c r="BF118"/>
  <c r="T118"/>
  <c r="R118"/>
  <c r="P118"/>
  <c r="BI114"/>
  <c r="BH114"/>
  <c r="BG114"/>
  <c r="BF114"/>
  <c r="T114"/>
  <c r="R114"/>
  <c r="P114"/>
  <c r="BI109"/>
  <c r="BH109"/>
  <c r="BG109"/>
  <c r="BF109"/>
  <c r="T109"/>
  <c r="T108"/>
  <c r="R109"/>
  <c r="R108"/>
  <c r="P109"/>
  <c r="P108"/>
  <c r="BI104"/>
  <c r="BH104"/>
  <c r="BG104"/>
  <c r="BF104"/>
  <c r="T104"/>
  <c r="T103"/>
  <c r="R104"/>
  <c r="R103"/>
  <c r="P104"/>
  <c r="P103"/>
  <c r="BI99"/>
  <c r="BH99"/>
  <c r="BG99"/>
  <c r="BF99"/>
  <c r="T99"/>
  <c r="T98"/>
  <c r="R99"/>
  <c r="R98"/>
  <c r="P99"/>
  <c r="P98"/>
  <c r="BI94"/>
  <c r="BH94"/>
  <c r="BG94"/>
  <c r="BF94"/>
  <c r="T94"/>
  <c r="T93"/>
  <c r="R94"/>
  <c r="R93"/>
  <c r="P94"/>
  <c r="P93"/>
  <c r="BI89"/>
  <c r="BH89"/>
  <c r="BG89"/>
  <c r="BF89"/>
  <c r="T89"/>
  <c r="T88"/>
  <c r="R89"/>
  <c r="R88"/>
  <c r="P89"/>
  <c r="P88"/>
  <c r="J82"/>
  <c r="F82"/>
  <c r="F80"/>
  <c r="E78"/>
  <c r="J54"/>
  <c r="F54"/>
  <c r="F52"/>
  <c r="E50"/>
  <c r="J24"/>
  <c r="E24"/>
  <c r="J83"/>
  <c r="J23"/>
  <c r="J18"/>
  <c r="E18"/>
  <c r="F55"/>
  <c r="J17"/>
  <c r="J12"/>
  <c r="J80"/>
  <c r="E7"/>
  <c r="E48"/>
  <c i="4" r="J37"/>
  <c r="J36"/>
  <c i="1" r="AY58"/>
  <c i="4" r="J35"/>
  <c i="1" r="AX58"/>
  <c i="4" r="BI204"/>
  <c r="BH204"/>
  <c r="BG204"/>
  <c r="BF204"/>
  <c r="T204"/>
  <c r="R204"/>
  <c r="P204"/>
  <c r="BI199"/>
  <c r="BH199"/>
  <c r="BG199"/>
  <c r="BF199"/>
  <c r="T199"/>
  <c r="R199"/>
  <c r="P199"/>
  <c r="BI194"/>
  <c r="BH194"/>
  <c r="BG194"/>
  <c r="BF194"/>
  <c r="T194"/>
  <c r="R194"/>
  <c r="P194"/>
  <c r="BI189"/>
  <c r="BH189"/>
  <c r="BG189"/>
  <c r="BF189"/>
  <c r="T189"/>
  <c r="R189"/>
  <c r="P189"/>
  <c r="BI186"/>
  <c r="BH186"/>
  <c r="BG186"/>
  <c r="BF186"/>
  <c r="T186"/>
  <c r="R186"/>
  <c r="P186"/>
  <c r="BI183"/>
  <c r="BH183"/>
  <c r="BG183"/>
  <c r="BF183"/>
  <c r="T183"/>
  <c r="R183"/>
  <c r="P183"/>
  <c r="BI178"/>
  <c r="BH178"/>
  <c r="BG178"/>
  <c r="BF178"/>
  <c r="T178"/>
  <c r="R178"/>
  <c r="P178"/>
  <c r="BI171"/>
  <c r="BH171"/>
  <c r="BG171"/>
  <c r="BF171"/>
  <c r="T171"/>
  <c r="R171"/>
  <c r="P171"/>
  <c r="BI165"/>
  <c r="BH165"/>
  <c r="BG165"/>
  <c r="BF165"/>
  <c r="T165"/>
  <c r="R165"/>
  <c r="P165"/>
  <c r="BI160"/>
  <c r="BH160"/>
  <c r="BG160"/>
  <c r="BF160"/>
  <c r="T160"/>
  <c r="R160"/>
  <c r="P160"/>
  <c r="BI146"/>
  <c r="BH146"/>
  <c r="BG146"/>
  <c r="BF146"/>
  <c r="T146"/>
  <c r="T140"/>
  <c r="R146"/>
  <c r="R140"/>
  <c r="P146"/>
  <c r="P140"/>
  <c r="BI141"/>
  <c r="BH141"/>
  <c r="BG141"/>
  <c r="BF141"/>
  <c r="T141"/>
  <c r="R141"/>
  <c r="P141"/>
  <c r="BI136"/>
  <c r="BH136"/>
  <c r="BG136"/>
  <c r="BF136"/>
  <c r="T136"/>
  <c r="R136"/>
  <c r="P136"/>
  <c r="BI131"/>
  <c r="BH131"/>
  <c r="BG131"/>
  <c r="BF131"/>
  <c r="T131"/>
  <c r="R131"/>
  <c r="P131"/>
  <c r="BI124"/>
  <c r="BH124"/>
  <c r="BG124"/>
  <c r="BF124"/>
  <c r="T124"/>
  <c r="R124"/>
  <c r="P124"/>
  <c r="BI112"/>
  <c r="BH112"/>
  <c r="BG112"/>
  <c r="BF112"/>
  <c r="T112"/>
  <c r="R112"/>
  <c r="P112"/>
  <c r="BI105"/>
  <c r="BH105"/>
  <c r="BG105"/>
  <c r="BF105"/>
  <c r="T105"/>
  <c r="R105"/>
  <c r="P105"/>
  <c r="BI98"/>
  <c r="BH98"/>
  <c r="BG98"/>
  <c r="BF98"/>
  <c r="T98"/>
  <c r="R98"/>
  <c r="P98"/>
  <c r="BI92"/>
  <c r="BH92"/>
  <c r="BG92"/>
  <c r="BF92"/>
  <c r="T92"/>
  <c r="R92"/>
  <c r="P92"/>
  <c r="BI86"/>
  <c r="BH86"/>
  <c r="BG86"/>
  <c r="BF86"/>
  <c r="T86"/>
  <c r="R86"/>
  <c r="P86"/>
  <c r="J79"/>
  <c r="F79"/>
  <c r="F77"/>
  <c r="E75"/>
  <c r="J54"/>
  <c r="F54"/>
  <c r="F52"/>
  <c r="E50"/>
  <c r="J24"/>
  <c r="E24"/>
  <c r="J55"/>
  <c r="J23"/>
  <c r="J18"/>
  <c r="E18"/>
  <c r="F80"/>
  <c r="J17"/>
  <c r="J12"/>
  <c r="J52"/>
  <c r="E7"/>
  <c r="E48"/>
  <c i="3" r="J39"/>
  <c r="J38"/>
  <c i="1" r="AY57"/>
  <c i="3" r="J37"/>
  <c i="1" r="AX57"/>
  <c i="3" r="BI389"/>
  <c r="BH389"/>
  <c r="BG389"/>
  <c r="BF389"/>
  <c r="T389"/>
  <c r="T388"/>
  <c r="R389"/>
  <c r="R388"/>
  <c r="P389"/>
  <c r="P388"/>
  <c r="BI385"/>
  <c r="BH385"/>
  <c r="BG385"/>
  <c r="BF385"/>
  <c r="T385"/>
  <c r="R385"/>
  <c r="P385"/>
  <c r="BI380"/>
  <c r="BH380"/>
  <c r="BG380"/>
  <c r="BF380"/>
  <c r="T380"/>
  <c r="R380"/>
  <c r="P380"/>
  <c r="BI375"/>
  <c r="BH375"/>
  <c r="BG375"/>
  <c r="BF375"/>
  <c r="T375"/>
  <c r="R375"/>
  <c r="P375"/>
  <c r="BI371"/>
  <c r="BH371"/>
  <c r="BG371"/>
  <c r="BF371"/>
  <c r="T371"/>
  <c r="R371"/>
  <c r="P371"/>
  <c r="BI367"/>
  <c r="BH367"/>
  <c r="BG367"/>
  <c r="BF367"/>
  <c r="T367"/>
  <c r="R367"/>
  <c r="P367"/>
  <c r="BI362"/>
  <c r="BH362"/>
  <c r="BG362"/>
  <c r="BF362"/>
  <c r="T362"/>
  <c r="R362"/>
  <c r="P362"/>
  <c r="BI357"/>
  <c r="BH357"/>
  <c r="BG357"/>
  <c r="BF357"/>
  <c r="T357"/>
  <c r="R357"/>
  <c r="P357"/>
  <c r="BI352"/>
  <c r="BH352"/>
  <c r="BG352"/>
  <c r="BF352"/>
  <c r="T352"/>
  <c r="R352"/>
  <c r="P352"/>
  <c r="BI347"/>
  <c r="BH347"/>
  <c r="BG347"/>
  <c r="BF347"/>
  <c r="T347"/>
  <c r="R347"/>
  <c r="P347"/>
  <c r="BI342"/>
  <c r="BH342"/>
  <c r="BG342"/>
  <c r="BF342"/>
  <c r="T342"/>
  <c r="R342"/>
  <c r="P342"/>
  <c r="BI338"/>
  <c r="BH338"/>
  <c r="BG338"/>
  <c r="BF338"/>
  <c r="T338"/>
  <c r="R338"/>
  <c r="P338"/>
  <c r="BI333"/>
  <c r="BH333"/>
  <c r="BG333"/>
  <c r="BF333"/>
  <c r="T333"/>
  <c r="R333"/>
  <c r="P333"/>
  <c r="BI329"/>
  <c r="BH329"/>
  <c r="BG329"/>
  <c r="BF329"/>
  <c r="T329"/>
  <c r="R329"/>
  <c r="P329"/>
  <c r="BI325"/>
  <c r="BH325"/>
  <c r="BG325"/>
  <c r="BF325"/>
  <c r="T325"/>
  <c r="R325"/>
  <c r="P325"/>
  <c r="BI320"/>
  <c r="BH320"/>
  <c r="BG320"/>
  <c r="BF320"/>
  <c r="T320"/>
  <c r="R320"/>
  <c r="P320"/>
  <c r="BI315"/>
  <c r="BH315"/>
  <c r="BG315"/>
  <c r="BF315"/>
  <c r="T315"/>
  <c r="R315"/>
  <c r="P315"/>
  <c r="BI310"/>
  <c r="BH310"/>
  <c r="BG310"/>
  <c r="BF310"/>
  <c r="T310"/>
  <c r="R310"/>
  <c r="P310"/>
  <c r="BI305"/>
  <c r="BH305"/>
  <c r="BG305"/>
  <c r="BF305"/>
  <c r="T305"/>
  <c r="R305"/>
  <c r="P305"/>
  <c r="BI300"/>
  <c r="BH300"/>
  <c r="BG300"/>
  <c r="BF300"/>
  <c r="T300"/>
  <c r="R300"/>
  <c r="P300"/>
  <c r="BI295"/>
  <c r="BH295"/>
  <c r="BG295"/>
  <c r="BF295"/>
  <c r="T295"/>
  <c r="R295"/>
  <c r="P295"/>
  <c r="BI290"/>
  <c r="BH290"/>
  <c r="BG290"/>
  <c r="BF290"/>
  <c r="T290"/>
  <c r="R290"/>
  <c r="P290"/>
  <c r="BI285"/>
  <c r="BH285"/>
  <c r="BG285"/>
  <c r="BF285"/>
  <c r="T285"/>
  <c r="R285"/>
  <c r="P285"/>
  <c r="BI280"/>
  <c r="BH280"/>
  <c r="BG280"/>
  <c r="BF280"/>
  <c r="T280"/>
  <c r="R280"/>
  <c r="P280"/>
  <c r="BI275"/>
  <c r="BH275"/>
  <c r="BG275"/>
  <c r="BF275"/>
  <c r="T275"/>
  <c r="R275"/>
  <c r="P275"/>
  <c r="BI270"/>
  <c r="BH270"/>
  <c r="BG270"/>
  <c r="BF270"/>
  <c r="T270"/>
  <c r="R270"/>
  <c r="P270"/>
  <c r="BI265"/>
  <c r="BH265"/>
  <c r="BG265"/>
  <c r="BF265"/>
  <c r="T265"/>
  <c r="R265"/>
  <c r="P265"/>
  <c r="BI260"/>
  <c r="BH260"/>
  <c r="BG260"/>
  <c r="BF260"/>
  <c r="T260"/>
  <c r="R260"/>
  <c r="P260"/>
  <c r="BI255"/>
  <c r="BH255"/>
  <c r="BG255"/>
  <c r="BF255"/>
  <c r="T255"/>
  <c r="R255"/>
  <c r="P255"/>
  <c r="BI251"/>
  <c r="BH251"/>
  <c r="BG251"/>
  <c r="BF251"/>
  <c r="T251"/>
  <c r="R251"/>
  <c r="P251"/>
  <c r="BI246"/>
  <c r="BH246"/>
  <c r="BG246"/>
  <c r="BF246"/>
  <c r="T246"/>
  <c r="R246"/>
  <c r="P246"/>
  <c r="BI242"/>
  <c r="BH242"/>
  <c r="BG242"/>
  <c r="BF242"/>
  <c r="T242"/>
  <c r="R242"/>
  <c r="P242"/>
  <c r="BI237"/>
  <c r="BH237"/>
  <c r="BG237"/>
  <c r="BF237"/>
  <c r="T237"/>
  <c r="R237"/>
  <c r="P237"/>
  <c r="BI232"/>
  <c r="BH232"/>
  <c r="BG232"/>
  <c r="BF232"/>
  <c r="T232"/>
  <c r="R232"/>
  <c r="P232"/>
  <c r="BI227"/>
  <c r="BH227"/>
  <c r="BG227"/>
  <c r="BF227"/>
  <c r="T227"/>
  <c r="R227"/>
  <c r="P227"/>
  <c r="BI222"/>
  <c r="BH222"/>
  <c r="BG222"/>
  <c r="BF222"/>
  <c r="T222"/>
  <c r="T221"/>
  <c r="R222"/>
  <c r="R221"/>
  <c r="P222"/>
  <c r="P221"/>
  <c r="BI217"/>
  <c r="BH217"/>
  <c r="BG217"/>
  <c r="BF217"/>
  <c r="T217"/>
  <c r="T216"/>
  <c r="R217"/>
  <c r="R216"/>
  <c r="P217"/>
  <c r="P216"/>
  <c r="BI212"/>
  <c r="BH212"/>
  <c r="BG212"/>
  <c r="BF212"/>
  <c r="T212"/>
  <c r="R212"/>
  <c r="P212"/>
  <c r="BI207"/>
  <c r="BH207"/>
  <c r="BG207"/>
  <c r="BF207"/>
  <c r="T207"/>
  <c r="R207"/>
  <c r="P207"/>
  <c r="BI202"/>
  <c r="BH202"/>
  <c r="BG202"/>
  <c r="BF202"/>
  <c r="T202"/>
  <c r="R202"/>
  <c r="P202"/>
  <c r="BI197"/>
  <c r="BH197"/>
  <c r="BG197"/>
  <c r="BF197"/>
  <c r="T197"/>
  <c r="R197"/>
  <c r="P197"/>
  <c r="BI194"/>
  <c r="BH194"/>
  <c r="BG194"/>
  <c r="BF194"/>
  <c r="T194"/>
  <c r="R194"/>
  <c r="P194"/>
  <c r="BI191"/>
  <c r="BH191"/>
  <c r="BG191"/>
  <c r="BF191"/>
  <c r="T191"/>
  <c r="R191"/>
  <c r="P191"/>
  <c r="BI185"/>
  <c r="BH185"/>
  <c r="BG185"/>
  <c r="BF185"/>
  <c r="T185"/>
  <c r="R185"/>
  <c r="P185"/>
  <c r="BI179"/>
  <c r="BH179"/>
  <c r="BG179"/>
  <c r="BF179"/>
  <c r="T179"/>
  <c r="R179"/>
  <c r="P179"/>
  <c r="BI174"/>
  <c r="BH174"/>
  <c r="BG174"/>
  <c r="BF174"/>
  <c r="T174"/>
  <c r="R174"/>
  <c r="P174"/>
  <c r="BI169"/>
  <c r="BH169"/>
  <c r="BG169"/>
  <c r="BF169"/>
  <c r="T169"/>
  <c r="R169"/>
  <c r="P169"/>
  <c r="BI163"/>
  <c r="BH163"/>
  <c r="BG163"/>
  <c r="BF163"/>
  <c r="T163"/>
  <c r="R163"/>
  <c r="P163"/>
  <c r="BI158"/>
  <c r="BH158"/>
  <c r="BG158"/>
  <c r="BF158"/>
  <c r="T158"/>
  <c r="R158"/>
  <c r="P158"/>
  <c r="BI152"/>
  <c r="BH152"/>
  <c r="BG152"/>
  <c r="BF152"/>
  <c r="T152"/>
  <c r="R152"/>
  <c r="P152"/>
  <c r="BI146"/>
  <c r="BH146"/>
  <c r="BG146"/>
  <c r="BF146"/>
  <c r="T146"/>
  <c r="R146"/>
  <c r="P146"/>
  <c r="BI140"/>
  <c r="BH140"/>
  <c r="BG140"/>
  <c r="BF140"/>
  <c r="T140"/>
  <c r="R140"/>
  <c r="P140"/>
  <c r="BI134"/>
  <c r="BH134"/>
  <c r="BG134"/>
  <c r="BF134"/>
  <c r="T134"/>
  <c r="R134"/>
  <c r="P134"/>
  <c r="BI129"/>
  <c r="BH129"/>
  <c r="BG129"/>
  <c r="BF129"/>
  <c r="T129"/>
  <c r="R129"/>
  <c r="P129"/>
  <c r="BI124"/>
  <c r="BH124"/>
  <c r="BG124"/>
  <c r="BF124"/>
  <c r="T124"/>
  <c r="R124"/>
  <c r="P124"/>
  <c r="BI118"/>
  <c r="BH118"/>
  <c r="BG118"/>
  <c r="BF118"/>
  <c r="T118"/>
  <c r="T117"/>
  <c r="R118"/>
  <c r="R117"/>
  <c r="P118"/>
  <c r="P117"/>
  <c r="BI112"/>
  <c r="BH112"/>
  <c r="BG112"/>
  <c r="BF112"/>
  <c r="T112"/>
  <c r="R112"/>
  <c r="P112"/>
  <c r="BI107"/>
  <c r="BH107"/>
  <c r="BG107"/>
  <c r="BF107"/>
  <c r="T107"/>
  <c r="R107"/>
  <c r="P107"/>
  <c r="BI102"/>
  <c r="BH102"/>
  <c r="BG102"/>
  <c r="BF102"/>
  <c r="T102"/>
  <c r="R102"/>
  <c r="P102"/>
  <c r="J95"/>
  <c r="F95"/>
  <c r="F93"/>
  <c r="E91"/>
  <c r="J58"/>
  <c r="F58"/>
  <c r="F56"/>
  <c r="E54"/>
  <c r="J26"/>
  <c r="E26"/>
  <c r="J59"/>
  <c r="J25"/>
  <c r="J20"/>
  <c r="E20"/>
  <c r="F59"/>
  <c r="J19"/>
  <c r="J14"/>
  <c r="J56"/>
  <c r="E7"/>
  <c r="E87"/>
  <c i="2" r="J39"/>
  <c r="J38"/>
  <c i="1" r="AY56"/>
  <c i="2" r="J37"/>
  <c i="1" r="AX56"/>
  <c i="2" r="BI247"/>
  <c r="BH247"/>
  <c r="BG247"/>
  <c r="BF247"/>
  <c r="T247"/>
  <c r="R247"/>
  <c r="P247"/>
  <c r="BI243"/>
  <c r="BH243"/>
  <c r="BG243"/>
  <c r="BF243"/>
  <c r="T243"/>
  <c r="R243"/>
  <c r="P243"/>
  <c r="BI239"/>
  <c r="BH239"/>
  <c r="BG239"/>
  <c r="BF239"/>
  <c r="T239"/>
  <c r="R239"/>
  <c r="P239"/>
  <c r="BI234"/>
  <c r="BH234"/>
  <c r="BG234"/>
  <c r="BF234"/>
  <c r="T234"/>
  <c r="R234"/>
  <c r="P234"/>
  <c r="BI229"/>
  <c r="BH229"/>
  <c r="BG229"/>
  <c r="BF229"/>
  <c r="T229"/>
  <c r="R229"/>
  <c r="P229"/>
  <c r="BI224"/>
  <c r="BH224"/>
  <c r="BG224"/>
  <c r="BF224"/>
  <c r="T224"/>
  <c r="R224"/>
  <c r="P224"/>
  <c r="BI219"/>
  <c r="BH219"/>
  <c r="BG219"/>
  <c r="BF219"/>
  <c r="T219"/>
  <c r="R219"/>
  <c r="P219"/>
  <c r="BI214"/>
  <c r="BH214"/>
  <c r="BG214"/>
  <c r="BF214"/>
  <c r="T214"/>
  <c r="R214"/>
  <c r="P214"/>
  <c r="BI209"/>
  <c r="BH209"/>
  <c r="BG209"/>
  <c r="BF209"/>
  <c r="T209"/>
  <c r="R209"/>
  <c r="P209"/>
  <c r="BI204"/>
  <c r="BH204"/>
  <c r="BG204"/>
  <c r="BF204"/>
  <c r="T204"/>
  <c r="R204"/>
  <c r="P204"/>
  <c r="BI201"/>
  <c r="BH201"/>
  <c r="BG201"/>
  <c r="BF201"/>
  <c r="T201"/>
  <c r="R201"/>
  <c r="P201"/>
  <c r="BI198"/>
  <c r="BH198"/>
  <c r="BG198"/>
  <c r="BF198"/>
  <c r="T198"/>
  <c r="R198"/>
  <c r="P198"/>
  <c r="BI192"/>
  <c r="BH192"/>
  <c r="BG192"/>
  <c r="BF192"/>
  <c r="T192"/>
  <c r="R192"/>
  <c r="P192"/>
  <c r="BI185"/>
  <c r="BH185"/>
  <c r="BG185"/>
  <c r="BF185"/>
  <c r="T185"/>
  <c r="R185"/>
  <c r="P185"/>
  <c r="BI180"/>
  <c r="BH180"/>
  <c r="BG180"/>
  <c r="BF180"/>
  <c r="T180"/>
  <c r="R180"/>
  <c r="P180"/>
  <c r="BI175"/>
  <c r="BH175"/>
  <c r="BG175"/>
  <c r="BF175"/>
  <c r="T175"/>
  <c r="R175"/>
  <c r="P175"/>
  <c r="BI170"/>
  <c r="BH170"/>
  <c r="BG170"/>
  <c r="BF170"/>
  <c r="T170"/>
  <c r="R170"/>
  <c r="P170"/>
  <c r="BI156"/>
  <c r="BH156"/>
  <c r="BG156"/>
  <c r="BF156"/>
  <c r="T156"/>
  <c r="R156"/>
  <c r="P156"/>
  <c r="BI151"/>
  <c r="BH151"/>
  <c r="BG151"/>
  <c r="BF151"/>
  <c r="T151"/>
  <c r="R151"/>
  <c r="P151"/>
  <c r="BI147"/>
  <c r="BH147"/>
  <c r="BG147"/>
  <c r="BF147"/>
  <c r="T147"/>
  <c r="R147"/>
  <c r="P147"/>
  <c r="BI143"/>
  <c r="BH143"/>
  <c r="BG143"/>
  <c r="BF143"/>
  <c r="T143"/>
  <c r="R143"/>
  <c r="P143"/>
  <c r="BI139"/>
  <c r="BH139"/>
  <c r="BG139"/>
  <c r="BF139"/>
  <c r="T139"/>
  <c r="R139"/>
  <c r="P139"/>
  <c r="BI133"/>
  <c r="BH133"/>
  <c r="BG133"/>
  <c r="BF133"/>
  <c r="T133"/>
  <c r="R133"/>
  <c r="P133"/>
  <c r="BI125"/>
  <c r="BH125"/>
  <c r="BG125"/>
  <c r="BF125"/>
  <c r="T125"/>
  <c r="R125"/>
  <c r="P125"/>
  <c r="BI114"/>
  <c r="BH114"/>
  <c r="BG114"/>
  <c r="BF114"/>
  <c r="T114"/>
  <c r="R114"/>
  <c r="P114"/>
  <c r="BI109"/>
  <c r="BH109"/>
  <c r="BG109"/>
  <c r="BF109"/>
  <c r="T109"/>
  <c r="R109"/>
  <c r="P109"/>
  <c r="BI104"/>
  <c r="BH104"/>
  <c r="BG104"/>
  <c r="BF104"/>
  <c r="T104"/>
  <c r="R104"/>
  <c r="P104"/>
  <c r="BI99"/>
  <c r="BH99"/>
  <c r="BG99"/>
  <c r="BF99"/>
  <c r="T99"/>
  <c r="R99"/>
  <c r="P99"/>
  <c r="BI93"/>
  <c r="BH93"/>
  <c r="BG93"/>
  <c r="BF93"/>
  <c r="T93"/>
  <c r="R93"/>
  <c r="P93"/>
  <c r="J86"/>
  <c r="F86"/>
  <c r="F84"/>
  <c r="E82"/>
  <c r="J58"/>
  <c r="F58"/>
  <c r="F56"/>
  <c r="E54"/>
  <c r="J26"/>
  <c r="E26"/>
  <c r="J59"/>
  <c r="J25"/>
  <c r="J20"/>
  <c r="E20"/>
  <c r="F59"/>
  <c r="J19"/>
  <c r="J14"/>
  <c r="J56"/>
  <c r="E7"/>
  <c r="E50"/>
  <c i="1" r="L50"/>
  <c r="AM50"/>
  <c r="AM49"/>
  <c r="L49"/>
  <c r="AM47"/>
  <c r="L47"/>
  <c r="L45"/>
  <c r="L44"/>
  <c i="3" r="BK185"/>
  <c r="J207"/>
  <c r="BK280"/>
  <c i="4" r="J92"/>
  <c i="3" r="BK140"/>
  <c r="J107"/>
  <c i="4" r="J112"/>
  <c i="5" r="BK94"/>
  <c i="2" r="BK185"/>
  <c i="3" r="BK362"/>
  <c r="BK333"/>
  <c i="5" r="BK89"/>
  <c i="2" r="BK93"/>
  <c i="3" r="BK352"/>
  <c r="BK102"/>
  <c r="J146"/>
  <c i="4" r="BK178"/>
  <c i="2" r="BK234"/>
  <c i="3" r="J242"/>
  <c i="4" r="J105"/>
  <c i="5" r="BK99"/>
  <c i="3" r="BK232"/>
  <c r="BK290"/>
  <c r="J158"/>
  <c i="4" r="BK112"/>
  <c i="2" r="J133"/>
  <c i="3" r="J112"/>
  <c r="J140"/>
  <c i="5" r="J99"/>
  <c i="2" r="J147"/>
  <c i="3" r="BK342"/>
  <c r="J152"/>
  <c i="2" r="BK147"/>
  <c i="3" r="BK163"/>
  <c i="4" r="J189"/>
  <c i="2" r="J214"/>
  <c i="3" r="J255"/>
  <c r="J270"/>
  <c r="BK179"/>
  <c i="5" r="J104"/>
  <c i="2" r="J180"/>
  <c i="3" r="BK315"/>
  <c r="J222"/>
  <c i="4" r="BK186"/>
  <c i="2" r="BK151"/>
  <c r="J125"/>
  <c i="3" r="BK347"/>
  <c r="J194"/>
  <c r="J185"/>
  <c i="4" r="BK105"/>
  <c i="2" r="J175"/>
  <c i="3" r="J325"/>
  <c r="J300"/>
  <c i="2" r="BK219"/>
  <c i="3" r="J134"/>
  <c r="J320"/>
  <c i="2" r="BK192"/>
  <c r="J201"/>
  <c i="3" r="BK275"/>
  <c i="4" r="BK171"/>
  <c i="2" r="BK209"/>
  <c i="3" r="BK265"/>
  <c r="BK217"/>
  <c i="5" r="J89"/>
  <c i="2" r="J204"/>
  <c i="3" r="BK305"/>
  <c r="J163"/>
  <c i="2" r="J109"/>
  <c i="3" r="J251"/>
  <c r="BK237"/>
  <c r="J285"/>
  <c i="4" r="J186"/>
  <c i="2" r="J151"/>
  <c i="3" r="BK152"/>
  <c r="J352"/>
  <c i="4" r="BK124"/>
  <c i="2" r="BK243"/>
  <c r="BK109"/>
  <c i="3" r="BK325"/>
  <c r="BK295"/>
  <c i="4" r="BK136"/>
  <c i="2" r="J143"/>
  <c i="3" r="J367"/>
  <c r="BK338"/>
  <c i="5" r="BK109"/>
  <c i="2" r="BK133"/>
  <c i="3" r="BK227"/>
  <c i="2" r="BK125"/>
  <c i="3" r="BK255"/>
  <c r="BK129"/>
  <c i="2" r="BK170"/>
  <c i="3" r="BK169"/>
  <c r="J232"/>
  <c i="4" r="BK141"/>
  <c i="2" r="J36"/>
  <c r="J99"/>
  <c i="3" r="J212"/>
  <c r="BK329"/>
  <c i="5" r="BK104"/>
  <c i="3" r="J290"/>
  <c r="BK202"/>
  <c i="4" r="J124"/>
  <c i="2" r="BK143"/>
  <c i="3" r="J260"/>
  <c r="BK212"/>
  <c i="4" r="J183"/>
  <c i="2" r="BK156"/>
  <c i="3" r="BK107"/>
  <c r="J375"/>
  <c i="4" r="J199"/>
  <c i="2" r="BK239"/>
  <c i="3" r="J169"/>
  <c i="4" r="BK160"/>
  <c i="3" r="J275"/>
  <c r="J227"/>
  <c i="4" r="J146"/>
  <c i="1" r="AS55"/>
  <c i="3" r="BK112"/>
  <c i="4" r="BK199"/>
  <c i="2" r="BK201"/>
  <c r="BK198"/>
  <c i="3" r="BK300"/>
  <c r="J202"/>
  <c i="5" r="J94"/>
  <c i="2" r="J219"/>
  <c i="3" r="J179"/>
  <c r="BK375"/>
  <c i="4" r="BK189"/>
  <c i="2" r="BK104"/>
  <c i="3" r="J129"/>
  <c r="BK380"/>
  <c i="5" r="J114"/>
  <c i="2" r="J239"/>
  <c i="3" r="J385"/>
  <c i="4" r="BK204"/>
  <c i="2" r="BK214"/>
  <c i="3" r="J118"/>
  <c i="4" r="J98"/>
  <c i="2" r="BK175"/>
  <c i="3" r="BK118"/>
  <c r="J217"/>
  <c i="2" r="J229"/>
  <c i="3" r="J389"/>
  <c r="BK191"/>
  <c i="5" r="BK114"/>
  <c i="2" r="BK99"/>
  <c i="3" r="J295"/>
  <c r="J380"/>
  <c i="4" r="BK146"/>
  <c i="2" r="J234"/>
  <c i="3" r="BK197"/>
  <c r="J191"/>
  <c i="4" r="J141"/>
  <c i="2" r="BK180"/>
  <c i="3" r="J329"/>
  <c r="J237"/>
  <c i="4" r="J131"/>
  <c r="J171"/>
  <c i="3" r="J342"/>
  <c r="BK320"/>
  <c i="4" r="J194"/>
  <c i="2" r="BK139"/>
  <c i="3" r="J305"/>
  <c r="BK207"/>
  <c i="4" r="J165"/>
  <c i="2" r="J192"/>
  <c i="3" r="BK174"/>
  <c r="BK222"/>
  <c r="J174"/>
  <c i="2" r="J247"/>
  <c i="3" r="BK158"/>
  <c r="BK260"/>
  <c i="4" r="BK86"/>
  <c i="2" r="J198"/>
  <c i="3" r="BK251"/>
  <c i="4" r="J204"/>
  <c i="2" r="J243"/>
  <c i="3" r="J371"/>
  <c r="BK371"/>
  <c i="5" r="BK118"/>
  <c i="2" r="J185"/>
  <c i="3" r="BK357"/>
  <c r="J265"/>
  <c i="4" r="BK183"/>
  <c i="2" r="BK204"/>
  <c i="3" r="J246"/>
  <c r="BK389"/>
  <c i="4" r="J178"/>
  <c i="2" r="J209"/>
  <c r="BK224"/>
  <c i="3" r="BK146"/>
  <c i="4" r="J86"/>
  <c i="2" r="J104"/>
  <c i="3" r="BK134"/>
  <c r="J362"/>
  <c i="5" r="J118"/>
  <c i="3" r="J338"/>
  <c r="BK270"/>
  <c i="2" r="J156"/>
  <c i="3" r="BK124"/>
  <c r="BK310"/>
  <c i="4" r="J136"/>
  <c i="3" r="J347"/>
  <c r="BK367"/>
  <c i="4" r="BK165"/>
  <c i="2" r="BK229"/>
  <c i="3" r="J102"/>
  <c r="J197"/>
  <c i="4" r="BK131"/>
  <c i="2" r="BK247"/>
  <c i="3" r="BK246"/>
  <c r="J124"/>
  <c i="4" r="BK92"/>
  <c i="2" r="J114"/>
  <c i="3" r="J310"/>
  <c r="J315"/>
  <c r="BK194"/>
  <c i="5" r="J109"/>
  <c i="2" r="J170"/>
  <c i="3" r="BK242"/>
  <c i="4" r="BK194"/>
  <c i="2" r="J224"/>
  <c r="J139"/>
  <c i="3" r="J357"/>
  <c i="4" r="J160"/>
  <c i="2" r="BK114"/>
  <c i="3" r="BK285"/>
  <c r="J280"/>
  <c i="4" r="BK98"/>
  <c i="2" r="J93"/>
  <c i="3" r="J333"/>
  <c r="BK385"/>
  <c i="2" l="1" r="BK169"/>
  <c r="J169"/>
  <c r="J67"/>
  <c i="3" r="P168"/>
  <c r="P254"/>
  <c i="2" r="T169"/>
  <c i="3" r="BK101"/>
  <c r="J101"/>
  <c r="J65"/>
  <c r="BK123"/>
  <c r="J123"/>
  <c r="J67"/>
  <c r="BK139"/>
  <c r="J139"/>
  <c r="J68"/>
  <c r="P226"/>
  <c r="BK328"/>
  <c r="J328"/>
  <c r="J75"/>
  <c r="T374"/>
  <c i="4" r="BK85"/>
  <c r="J85"/>
  <c r="J61"/>
  <c r="T159"/>
  <c i="2" r="R92"/>
  <c r="T138"/>
  <c r="R238"/>
  <c i="3" r="T101"/>
  <c r="T168"/>
  <c r="R254"/>
  <c r="R374"/>
  <c i="4" r="P159"/>
  <c i="2" r="BK92"/>
  <c r="R138"/>
  <c r="T238"/>
  <c i="3" r="T123"/>
  <c r="R139"/>
  <c r="T226"/>
  <c r="R328"/>
  <c i="4" r="BK159"/>
  <c r="J159"/>
  <c r="J63"/>
  <c i="2" r="P169"/>
  <c i="3" r="R101"/>
  <c r="R123"/>
  <c r="P139"/>
  <c r="R226"/>
  <c r="P328"/>
  <c i="4" r="P85"/>
  <c r="P84"/>
  <c r="P83"/>
  <c i="1" r="AU58"/>
  <c i="2" r="R169"/>
  <c i="3" r="R168"/>
  <c r="T254"/>
  <c r="P374"/>
  <c i="4" r="R159"/>
  <c i="5" r="P113"/>
  <c r="P87"/>
  <c r="P86"/>
  <c i="1" r="AU59"/>
  <c i="2" r="T92"/>
  <c r="T91"/>
  <c r="T90"/>
  <c r="BK138"/>
  <c r="J138"/>
  <c r="J66"/>
  <c r="P238"/>
  <c i="3" r="P101"/>
  <c r="P123"/>
  <c r="T139"/>
  <c r="BK254"/>
  <c r="J254"/>
  <c r="J74"/>
  <c r="BK374"/>
  <c r="J374"/>
  <c r="J76"/>
  <c i="4" r="R85"/>
  <c r="R84"/>
  <c r="R83"/>
  <c i="5" r="R113"/>
  <c r="R87"/>
  <c r="R86"/>
  <c i="2" r="P92"/>
  <c r="P91"/>
  <c r="P90"/>
  <c i="1" r="AU56"/>
  <c i="2" r="P138"/>
  <c r="BK238"/>
  <c r="J238"/>
  <c r="J68"/>
  <c i="3" r="BK168"/>
  <c r="J168"/>
  <c r="J69"/>
  <c r="BK226"/>
  <c r="J226"/>
  <c r="J73"/>
  <c r="T328"/>
  <c i="4" r="T85"/>
  <c r="T84"/>
  <c r="T83"/>
  <c i="5" r="BK113"/>
  <c r="J113"/>
  <c r="J66"/>
  <c r="T113"/>
  <c r="T87"/>
  <c r="T86"/>
  <c i="3" r="BK117"/>
  <c r="J117"/>
  <c r="J66"/>
  <c r="BK216"/>
  <c r="J216"/>
  <c r="J70"/>
  <c r="BK388"/>
  <c r="J388"/>
  <c r="J77"/>
  <c i="4" r="BK140"/>
  <c r="J140"/>
  <c r="J62"/>
  <c i="5" r="BK93"/>
  <c r="J93"/>
  <c r="J62"/>
  <c r="BK98"/>
  <c r="J98"/>
  <c r="J63"/>
  <c r="BK103"/>
  <c r="J103"/>
  <c r="J64"/>
  <c r="BK88"/>
  <c r="J88"/>
  <c r="J61"/>
  <c r="BK108"/>
  <c r="J108"/>
  <c r="J65"/>
  <c i="3" r="BK221"/>
  <c r="BK220"/>
  <c r="J220"/>
  <c r="J71"/>
  <c i="5" r="F83"/>
  <c r="J52"/>
  <c r="BE89"/>
  <c r="BE118"/>
  <c r="E76"/>
  <c r="BE109"/>
  <c r="BE114"/>
  <c r="J55"/>
  <c r="BE94"/>
  <c r="BE99"/>
  <c r="BE104"/>
  <c i="4" r="J77"/>
  <c r="BE105"/>
  <c r="BE136"/>
  <c r="BE141"/>
  <c r="BE146"/>
  <c r="BE178"/>
  <c r="BE199"/>
  <c r="BE204"/>
  <c r="E73"/>
  <c r="BE112"/>
  <c r="BE124"/>
  <c r="BE183"/>
  <c i="3" r="J221"/>
  <c r="J72"/>
  <c i="4" r="J80"/>
  <c r="BE194"/>
  <c r="BE92"/>
  <c r="BE98"/>
  <c i="3" r="BK100"/>
  <c r="J100"/>
  <c r="J64"/>
  <c i="4" r="F55"/>
  <c r="BE131"/>
  <c r="BE160"/>
  <c r="BE165"/>
  <c r="BE171"/>
  <c r="BE186"/>
  <c r="BE86"/>
  <c r="BE189"/>
  <c i="3" r="J93"/>
  <c r="BE102"/>
  <c r="BE107"/>
  <c r="BE140"/>
  <c r="BE222"/>
  <c r="BE290"/>
  <c r="BE305"/>
  <c r="BE310"/>
  <c r="BE329"/>
  <c r="BE347"/>
  <c r="BE352"/>
  <c r="BE362"/>
  <c r="BE112"/>
  <c r="BE158"/>
  <c r="BE169"/>
  <c r="BE179"/>
  <c r="BE212"/>
  <c r="BE237"/>
  <c r="BE342"/>
  <c r="BE371"/>
  <c r="BE375"/>
  <c r="BE380"/>
  <c r="BE385"/>
  <c r="BE389"/>
  <c i="2" r="J92"/>
  <c r="J65"/>
  <c i="3" r="E50"/>
  <c r="J96"/>
  <c r="BE174"/>
  <c r="BE191"/>
  <c r="BE194"/>
  <c r="BE242"/>
  <c r="BE246"/>
  <c r="BE265"/>
  <c r="BE285"/>
  <c r="BE295"/>
  <c r="BE367"/>
  <c r="F96"/>
  <c r="BE129"/>
  <c r="BE134"/>
  <c r="BE251"/>
  <c r="BE255"/>
  <c r="BE152"/>
  <c r="BE163"/>
  <c r="BE357"/>
  <c r="BE118"/>
  <c r="BE124"/>
  <c r="BE185"/>
  <c r="BE197"/>
  <c r="BE227"/>
  <c r="BE232"/>
  <c r="BE300"/>
  <c r="BE320"/>
  <c r="BE325"/>
  <c r="BE338"/>
  <c r="BE202"/>
  <c r="BE207"/>
  <c r="BE260"/>
  <c r="BE333"/>
  <c r="BE146"/>
  <c r="BE217"/>
  <c r="BE270"/>
  <c r="BE275"/>
  <c r="BE280"/>
  <c r="BE315"/>
  <c i="2" r="E78"/>
  <c r="J84"/>
  <c r="J87"/>
  <c r="BE93"/>
  <c r="BE143"/>
  <c r="BE192"/>
  <c r="BE239"/>
  <c r="F87"/>
  <c r="BE104"/>
  <c r="BE114"/>
  <c r="BE180"/>
  <c r="BE201"/>
  <c r="BE209"/>
  <c r="BE224"/>
  <c r="BE125"/>
  <c r="BE151"/>
  <c r="BE156"/>
  <c r="BE234"/>
  <c r="BE109"/>
  <c r="BE139"/>
  <c r="BE147"/>
  <c r="BE170"/>
  <c r="BE175"/>
  <c r="BE204"/>
  <c r="BE229"/>
  <c r="BE243"/>
  <c r="BE247"/>
  <c i="1" r="AW56"/>
  <c i="2" r="BE99"/>
  <c r="BE133"/>
  <c r="BE185"/>
  <c r="BE198"/>
  <c r="BE214"/>
  <c r="BE219"/>
  <c r="F39"/>
  <c i="1" r="BD56"/>
  <c i="3" r="J36"/>
  <c i="1" r="AW57"/>
  <c i="4" r="F34"/>
  <c i="1" r="BA58"/>
  <c i="5" r="F35"/>
  <c i="1" r="BB59"/>
  <c i="2" r="F36"/>
  <c i="1" r="BA56"/>
  <c i="2" r="F37"/>
  <c i="1" r="BB56"/>
  <c i="3" r="F37"/>
  <c i="1" r="BB57"/>
  <c i="5" r="J34"/>
  <c i="1" r="AW59"/>
  <c i="3" r="F39"/>
  <c i="1" r="BD57"/>
  <c i="5" r="F36"/>
  <c i="1" r="BC59"/>
  <c i="4" r="J34"/>
  <c i="1" r="AW58"/>
  <c i="3" r="F36"/>
  <c i="1" r="BA57"/>
  <c i="2" r="F38"/>
  <c i="1" r="BC56"/>
  <c i="5" r="F34"/>
  <c i="1" r="BA59"/>
  <c i="4" r="F35"/>
  <c i="1" r="BB58"/>
  <c i="4" r="F37"/>
  <c i="1" r="BD58"/>
  <c r="AS54"/>
  <c i="4" r="F36"/>
  <c i="1" r="BC58"/>
  <c i="3" r="F38"/>
  <c i="1" r="BC57"/>
  <c i="5" r="F37"/>
  <c i="1" r="BD59"/>
  <c i="3" l="1" r="R220"/>
  <c r="P220"/>
  <c r="T220"/>
  <c i="4" r="BK84"/>
  <c r="J84"/>
  <c r="J60"/>
  <c i="3" r="P100"/>
  <c r="P99"/>
  <c i="1" r="AU57"/>
  <c i="3" r="R100"/>
  <c r="R99"/>
  <c r="T100"/>
  <c r="T99"/>
  <c i="2" r="R91"/>
  <c r="R90"/>
  <c r="BK91"/>
  <c r="BK90"/>
  <c r="J90"/>
  <c i="5" r="BK87"/>
  <c r="J87"/>
  <c r="J60"/>
  <c i="4" r="BK83"/>
  <c r="J83"/>
  <c r="J59"/>
  <c i="3" r="BK99"/>
  <c r="J99"/>
  <c i="1" r="AU55"/>
  <c r="AU54"/>
  <c i="5" r="J33"/>
  <c i="1" r="AV59"/>
  <c r="AT59"/>
  <c i="2" r="F35"/>
  <c i="1" r="AZ56"/>
  <c i="4" r="F33"/>
  <c i="1" r="AZ58"/>
  <c r="BD55"/>
  <c r="BA55"/>
  <c r="AW55"/>
  <c i="2" r="J35"/>
  <c i="1" r="AV56"/>
  <c r="AT56"/>
  <c i="3" r="J35"/>
  <c i="1" r="AV57"/>
  <c r="AT57"/>
  <c r="BC55"/>
  <c r="AY55"/>
  <c i="5" r="F33"/>
  <c i="1" r="AZ59"/>
  <c r="BB55"/>
  <c r="AX55"/>
  <c i="4" r="J33"/>
  <c i="1" r="AV58"/>
  <c r="AT58"/>
  <c i="3" r="J32"/>
  <c i="1" r="AG57"/>
  <c i="3" r="F35"/>
  <c i="1" r="AZ57"/>
  <c i="2" r="J32"/>
  <c i="1" r="AG56"/>
  <c i="2" l="1" r="J63"/>
  <c i="5" r="BK86"/>
  <c r="J86"/>
  <c r="J59"/>
  <c i="2" r="J91"/>
  <c r="J64"/>
  <c i="1" r="AN57"/>
  <c i="3" r="J63"/>
  <c r="J41"/>
  <c i="2" r="J41"/>
  <c i="1" r="AN56"/>
  <c r="AG55"/>
  <c i="4" r="J30"/>
  <c i="1" r="AG58"/>
  <c r="AN58"/>
  <c r="BD54"/>
  <c r="W33"/>
  <c r="AZ55"/>
  <c r="AV55"/>
  <c r="AT55"/>
  <c r="AN55"/>
  <c r="BA54"/>
  <c r="AW54"/>
  <c r="AK30"/>
  <c r="BC54"/>
  <c r="AY54"/>
  <c r="BB54"/>
  <c r="AX54"/>
  <c i="4" l="1" r="J39"/>
  <c i="1" r="AZ54"/>
  <c r="W29"/>
  <c i="5" r="J30"/>
  <c i="1" r="AG59"/>
  <c r="AG54"/>
  <c r="AK26"/>
  <c r="W30"/>
  <c r="W31"/>
  <c r="W32"/>
  <c i="5" l="1" r="J39"/>
  <c i="1" r="AN59"/>
  <c r="AV54"/>
  <c r="AK29"/>
  <c r="AK35"/>
  <c l="1" r="AT54"/>
  <c l="1" r="AN54"/>
</calcChain>
</file>

<file path=xl/sharedStrings.xml><?xml version="1.0" encoding="utf-8"?>
<sst xmlns="http://schemas.openxmlformats.org/spreadsheetml/2006/main">
  <si>
    <t>Export Komplet</t>
  </si>
  <si>
    <t>VZ</t>
  </si>
  <si>
    <t>2.0</t>
  </si>
  <si>
    <t>ZAMOK</t>
  </si>
  <si>
    <t>False</t>
  </si>
  <si>
    <t>{b3b5a0c8-90f2-401b-a49d-e14ff7ac39a6}</t>
  </si>
  <si>
    <t>0,01</t>
  </si>
  <si>
    <t>21</t>
  </si>
  <si>
    <t>12</t>
  </si>
  <si>
    <t>REKAPITULACE STAVBY</t>
  </si>
  <si>
    <t xml:space="preserve">v ---  níže se nacházejí doplnkové a pomocné údaje k sestavám  --- v</t>
  </si>
  <si>
    <t>Návod na vyplnění</t>
  </si>
  <si>
    <t>0,001</t>
  </si>
  <si>
    <t>Kód:</t>
  </si>
  <si>
    <t>736</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</si>
  <si>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</si>
  <si>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</si>
  <si>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TRANSFORMACE DOMOVA ČERNOVICE - LIDMAŇ II.- TELČ – DEMOLICE STÁVAJÍCÍHO OBJEKTU STODOLY</t>
  </si>
  <si>
    <t>KSO:</t>
  </si>
  <si>
    <t/>
  </si>
  <si>
    <t>CC-CZ:</t>
  </si>
  <si>
    <t>Místo:</t>
  </si>
  <si>
    <t>Telč</t>
  </si>
  <si>
    <t>Datum:</t>
  </si>
  <si>
    <t>27. 2. 2024</t>
  </si>
  <si>
    <t>Zadavatel:</t>
  </si>
  <si>
    <t>IČ:</t>
  </si>
  <si>
    <t>Kraj Vysočina, Žižkova 1882/57, 56 01 Jihlava</t>
  </si>
  <si>
    <t>DIČ:</t>
  </si>
  <si>
    <t>Uchazeč:</t>
  </si>
  <si>
    <t>Vyplň údaj</t>
  </si>
  <si>
    <t>Projektant:</t>
  </si>
  <si>
    <t>25558692</t>
  </si>
  <si>
    <t xml:space="preserve">Artprojekt  Jihlava spol. s r.o., 586 01 Jihlava</t>
  </si>
  <si>
    <t>CZ25558692</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</si>
  <si>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</si>
  <si>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</si>
  <si>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</si>
  <si>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</si>
  <si>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</si>
  <si>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</si>
  <si>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</si>
  <si>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</si>
  <si>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</si>
  <si>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</si>
  <si>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</si>
  <si>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</si>
  <si>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</si>
  <si>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</si>
  <si>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</si>
  <si>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</si>
  <si>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</si>
  <si>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</si>
  <si>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</si>
  <si>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</si>
  <si>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</si>
  <si>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</si>
  <si>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</si>
  <si>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</si>
  <si>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</si>
  <si>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</si>
  <si>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</si>
  <si>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</si>
  <si>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</si>
  <si>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</si>
  <si>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</si>
  <si>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</si>
  <si>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</si>
  <si>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</si>
  <si>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</si>
  <si>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</si>
  <si>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</si>
  <si>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</si>
  <si>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</si>
  <si>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</si>
  <si>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</si>
  <si>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</si>
  <si>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</si>
  <si>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</si>
  <si>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Demolice stávajícího objektu stodoly</t>
  </si>
  <si>
    <t>STA</t>
  </si>
  <si>
    <t>1</t>
  </si>
  <si>
    <t>{172f2416-4aeb-4944-86c6-eb0332ff9c3b}</t>
  </si>
  <si>
    <t>2</t>
  </si>
  <si>
    <t>/</t>
  </si>
  <si>
    <t>SO 01.1</t>
  </si>
  <si>
    <t>Soupis</t>
  </si>
  <si>
    <t>{a633c7be-dabc-4c75-9599-f09fb4017a89}</t>
  </si>
  <si>
    <t>SO 01.2</t>
  </si>
  <si>
    <t>Střecha a další stavební úpravy sousedního objektu</t>
  </si>
  <si>
    <t>{d3162348-c5c4-4fdc-9a3a-1bf031a3bdbf}</t>
  </si>
  <si>
    <t>SO 02</t>
  </si>
  <si>
    <t>Demolice stávajícího objektu skleníku</t>
  </si>
  <si>
    <t>{e553e7b2-0f66-4127-8d5f-a8f6886be1c4}</t>
  </si>
  <si>
    <t>VN a ON</t>
  </si>
  <si>
    <t>Vedlejší náklady a ostatní náklady</t>
  </si>
  <si>
    <t>{b5751b38-e646-4938-a36c-34954b3241e6}</t>
  </si>
  <si>
    <t>KRYCÍ LIST SOUPISU PRACÍ</t>
  </si>
  <si>
    <t>Objekt:</t>
  </si>
  <si>
    <t>SO 01 - Demolice stávajícího objektu stodoly</t>
  </si>
  <si>
    <t>Soupis:</t>
  </si>
  <si>
    <t>SO 01.1 - Demolice stávajícího objektu stodoly</t>
  </si>
  <si>
    <t>REKAPITULACE ČLENĚNÍ SOUPISU PRACÍ</t>
  </si>
  <si>
    <t>Kód dílu - Popis</t>
  </si>
  <si>
    <t>Cena celkem [CZK]</t>
  </si>
  <si>
    <t>-1</t>
  </si>
  <si>
    <t>HSV - Práce a dodávky HSV</t>
  </si>
  <si>
    <t xml:space="preserve">    1 - Zemní práce</t>
  </si>
  <si>
    <t xml:space="preserve">    9 - Ostatní konstrukce a práce, bourání</t>
  </si>
  <si>
    <t xml:space="preserve">    997 - Přesun sutě</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</si>
  <si>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</si>
  <si>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</si>
  <si>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</si>
  <si>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</si>
  <si>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</si>
  <si>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</si>
  <si>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</si>
  <si>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</si>
  <si>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</si>
  <si>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</si>
  <si>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</si>
  <si>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</si>
  <si>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</si>
  <si>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</si>
  <si>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</si>
  <si>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</si>
  <si>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</si>
  <si>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</si>
  <si>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</si>
  <si>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122251104</t>
  </si>
  <si>
    <t>Odkopávky a prokopávky nezapažené v hornině třídy těžitelnosti I skupiny 3 objem do 500 m3 strojně</t>
  </si>
  <si>
    <t>m3</t>
  </si>
  <si>
    <t>CS ÚRS 2024 01</t>
  </si>
  <si>
    <t>4</t>
  </si>
  <si>
    <t>1777357243</t>
  </si>
  <si>
    <t>PP</t>
  </si>
  <si>
    <t>Odkopávky a prokopávky nezapažené strojně v hornině třídy těžitelnosti I skupiny 3 přes 100 do 500 m3</t>
  </si>
  <si>
    <t>Online PSC</t>
  </si>
  <si>
    <t>https://podminky.urs.cz/item/CS_URS_2024_01/122251104</t>
  </si>
  <si>
    <t>VV</t>
  </si>
  <si>
    <t>"viz Průvodní a Souhrnná TZ, Tech. zpráva a v.č. 001-005 - výpočet převzat ze Souhr. techn. zprávy - pod objektem" 184,5*0,5</t>
  </si>
  <si>
    <t>"viz Průvodní a Souhrnná TZ, Tech. zpráva a v.č. 001-005 - výpočet převzat ze Souhr. techn. zprávy - kolem objektu" 26,91*0,5+18*2*2</t>
  </si>
  <si>
    <t>Součet</t>
  </si>
  <si>
    <t>162251101</t>
  </si>
  <si>
    <t>Vodorovné přemístění do 20 m výkopku/sypaniny z horniny třídy těžitelnosti I skupiny 1 až 3</t>
  </si>
  <si>
    <t>-2130114310</t>
  </si>
  <si>
    <t>Vodorovné přemístění výkopku nebo sypaniny po suchu na obvyklém dopravním prostředku, bez naložení výkopku, avšak se složením bez rozhrnutí z horniny třídy těžitelnosti I skupiny 1 až 3 na vzdálenost do 20 m</t>
  </si>
  <si>
    <t>"viz Průvodní a Souhrnná TZ, Technická zpráva a v.č. 001-005 - odměřeno v CADu - doprava zeminy pro zásypy na mezideponii" 36,34</t>
  </si>
  <si>
    <t>"viz Průvodní a Souhrnná TZ, Technická zpráva a v.č. 001-005 - odměřeno v CADu - doprava zeminy pro zásypy z mezideponie k zásypům" 36,34</t>
  </si>
  <si>
    <t>3</t>
  </si>
  <si>
    <t>162751117</t>
  </si>
  <si>
    <t>Vodorovné přemístění přes 9 000 do 10000 m výkopku/sypaniny z horniny třídy těžitelnosti I skupiny 1 až 3</t>
  </si>
  <si>
    <t>1478244370</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</si>
  <si>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</si>
  <si>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https://podminky.urs.cz/item/CS_URS_2024_01/162751117</t>
  </si>
  <si>
    <t>"viz Průvodní a Souhrnná TZ, Tech. zpráva a v.č. 001-005 - odvoz přebytečné zeminy na skládku" 177,705-36,34</t>
  </si>
  <si>
    <t>162751119</t>
  </si>
  <si>
    <t>Příplatek k vodorovnému přemístění výkopku/sypaniny z horniny třídy těžitelnosti I skupiny 1 až 3 ZKD 1000 m přes 10000 m</t>
  </si>
  <si>
    <t>-238613628</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</si>
  <si>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</si>
  <si>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https://podminky.urs.cz/item/CS_URS_2024_01/162751119</t>
  </si>
  <si>
    <t>"viz Průvodní a Souhrnná TZ, Tech. zpráva a v.č. 001-005 - odvoz přebytečné zeminy na skládku" (177,705-36,34)*(40-10)</t>
  </si>
  <si>
    <t>5</t>
  </si>
  <si>
    <t>167151101</t>
  </si>
  <si>
    <t>Nakládání výkopku z hornin třídy těžitelnosti I skupiny 1 až 3 do 100 m3</t>
  </si>
  <si>
    <t>163904783</t>
  </si>
  <si>
    <t>Nakládání, skládání a překládání neulehlého výkopku nebo sypaniny strojně nakládání, množství do 100 m3, z horniny třídy těžitelnosti I, skupiny 1 až 3</t>
  </si>
  <si>
    <t>https://podminky.urs.cz/item/CS_URS_2024_01/167151101</t>
  </si>
  <si>
    <t>"pro dopravu po staveništi - zemina na zásypy"</t>
  </si>
  <si>
    <t>Mezisoučet</t>
  </si>
  <si>
    <t>"pro odvoz na skládku"</t>
  </si>
  <si>
    <t>"viz Průvodní a Souhrnná technická zpráva, Technická zpráva a v.č. 001-005" 177,705</t>
  </si>
  <si>
    <t>"ODEČET - zemina na zásypy"-36,34</t>
  </si>
  <si>
    <t>6</t>
  </si>
  <si>
    <t>171201231</t>
  </si>
  <si>
    <t>Poplatek za uložení zeminy a kamení na recyklační skládce (skládkovné) kód odpadu 17 05 04</t>
  </si>
  <si>
    <t>t</t>
  </si>
  <si>
    <t>2042302407</t>
  </si>
  <si>
    <t>Poplatek za uložení stavebního odpadu na recyklační skládce (skládkovné) zeminy a kamení zatříděného do Katalogu odpadů pod kódem 17 05 04</t>
  </si>
  <si>
    <t>https://podminky.urs.cz/item/CS_URS_2024_01/171201231</t>
  </si>
  <si>
    <t>"viz Průvodní a Souhrnná technická zpráva, Technická zpráva a v.č. 001-005" 177,705*1,65</t>
  </si>
  <si>
    <t>"ODEČET - zemina na zásypy"-36,34*1,65</t>
  </si>
  <si>
    <t>7</t>
  </si>
  <si>
    <t>174151101</t>
  </si>
  <si>
    <t>Zásyp jam, šachet rýh nebo kolem objektů sypaninou se zhutněním</t>
  </si>
  <si>
    <t>1743174769</t>
  </si>
  <si>
    <t>Zásyp sypaninou z jakékoliv horniny strojně s uložením výkopku ve vrstvách se zhutněním jam, šachet, rýh nebo kolem objektů v těchto vykopávkách</t>
  </si>
  <si>
    <t>https://podminky.urs.cz/item/CS_URS_2024_01/174151101</t>
  </si>
  <si>
    <t>"viz Průvodní a Souhrnná TZ, Tech. zpráva a v.č. 001-005 - výpočet převzat ze Souhr. techn. zprávy - zásyp vybouraných základů vytěženou zemino" 36,34</t>
  </si>
  <si>
    <t>9</t>
  </si>
  <si>
    <t>Ostatní konstrukce a práce, bourání</t>
  </si>
  <si>
    <t>8</t>
  </si>
  <si>
    <t>Odpojení přípojky elektro včetně jejího zajištění, specifikace-viz PD</t>
  </si>
  <si>
    <t>soubor</t>
  </si>
  <si>
    <t>-869565259</t>
  </si>
  <si>
    <t>Odpojení přípojky elektro včetně jejího zajištění, 1 soubor zahrnuje tyto práce :
- ruční odkopání kabelu v délce 3 mb včetně jeho vytyčení (výkop průřezu 600x1200 mm)
- demontáž kabelu v délce 3 mb včetně jeho stočení a zajištění proti poškození
- zpětný zásyp vytěženým materiálem
 - projednání a odsouhlasení postupu se správcem a majitelem vedení</t>
  </si>
  <si>
    <t>"viz Průvodní a Souhrnná TZ, Technická zpráva a v.č. 001-005" 1</t>
  </si>
  <si>
    <t>Odpojení přípojky vody včetně jejího zajištění, specifikace-viz PD</t>
  </si>
  <si>
    <t>-124215809</t>
  </si>
  <si>
    <t>Odpojení přípojky vody včetně jejího zajištění, 1 soubor zahrnuje tyto práce :
- ruční odkopání vedení vody v délce 3 mb včetně jeho vytyčení (výkop průřezu 600x1200 mm)
- demontáž vedení v délce 3 mb včetně jeho zajištění proti poškození
- zpětný zásyp vytěženým materiálem
- zazátkování vodovodní přípojky a zajištění proti zámrzu
 - projednání a odsouhlasení postupu se správcem a majitelem vedení</t>
  </si>
  <si>
    <t>10</t>
  </si>
  <si>
    <t>14</t>
  </si>
  <si>
    <t>Odpojení přípojky kanalizace včetně jejího zajištění, specifikace-viz PD</t>
  </si>
  <si>
    <t>1456021408</t>
  </si>
  <si>
    <t>Odpojení přípojky kanalizace včetně jejího zajištění, 1 soubor zahrnuje tyto práce :
- ruční odkopání potrubí kanalizace v délce 3 mb včetně jeho vytyčení (výkop průřezu 600x1200 mm)
- demontáž potrubí kanalizace v délce 3 mb včetně jeho zajištění proti poškození
- zpětný zásyp vytěženým materiálem
- zazátkování kanalizační přípojky zátkou DN 160
 - projednání a odsouhlasení postupu se správcem a majitelem vedení</t>
  </si>
  <si>
    <t>11</t>
  </si>
  <si>
    <t>961043111</t>
  </si>
  <si>
    <t>Bourání základů z betonu proloženého kamenem</t>
  </si>
  <si>
    <t>-912146851</t>
  </si>
  <si>
    <t>https://podminky.urs.cz/item/CS_URS_2024_01/961043111</t>
  </si>
  <si>
    <t>"viz Průvodní a Souhrnná TZ, Technická zpráva a v.č. 001-005 - výpočet převzat ze Souhrnné techn. zprávy" 36,34</t>
  </si>
  <si>
    <t>981011416</t>
  </si>
  <si>
    <t>Demolice budov zděných na MC nebo z betonu podíl konstrukcí přes 30 do 35 % postupným rozebíráním</t>
  </si>
  <si>
    <t>1748341085</t>
  </si>
  <si>
    <t>Demolice budov postupným rozebíráním z cihel, kamene, tvárnic na maltu cementovou nebo z betonu prostého s podílem konstrukcí přes 30 do 35 %</t>
  </si>
  <si>
    <t>https://podminky.urs.cz/item/CS_URS_2024_01/981011416</t>
  </si>
  <si>
    <t>P</t>
  </si>
  <si>
    <t>Poznámka k položce:_x000d_
Položka zahrnuje mimo jiné i náklady na :_x000d_
a) rozpojení zdiva při demolicích na suť schopnou odvozu na skládku,_x000d_
b) kropení a vytváření vodní clony,_x000d_
c) bezpečnostní opatření, která vyplývají z předpisů o bezpečnosti práce při demolicích včetně opatření při práci s výbušninami,_x000d_
d) podpěrné konstrukce jakékoli výšky,_x000d_
e) úpravu pláně na půdorysné ploše demolovaného objektu navazující na přilehlý terén výškovými rozdíly do plus minus 150 mm,_x000d_
f) odpojení (dilatace) od sousedních nedemolovaných objektů,_x000d_
g) jakékoliv lešení a práce bez pevné pracovní podlahy,_x000d_
h) manipulaci suti v rámci objektu (včetně naložení a složení suti)_x000d_
i) demontáž střešní krytiny z azbestu</t>
  </si>
  <si>
    <t>"viz Průvodní a Souhrnná technická zpráva, Technická zpráva a v.č. 005 - odměřeno v CADu - výměra převzata z PD" 1002,82</t>
  </si>
  <si>
    <t xml:space="preserve">"OBJEMY KONSTRUKCÍ DLE PD (základy počítány samostatně" </t>
  </si>
  <si>
    <t xml:space="preserve">"podkladní deska + podlahy" 38,58*0,3 </t>
  </si>
  <si>
    <t>"zdivo" 57,32*4+3,24*2,77</t>
  </si>
  <si>
    <t>"stropní kce" 71,98*0,5</t>
  </si>
  <si>
    <t>"střešní kce" 231,79*0,25</t>
  </si>
  <si>
    <t>"podíl konstrukcí na OP" 343,767/1002,82</t>
  </si>
  <si>
    <t>997</t>
  </si>
  <si>
    <t>Přesun sutě</t>
  </si>
  <si>
    <t>13</t>
  </si>
  <si>
    <t>997006004</t>
  </si>
  <si>
    <t>Pytlování nebezpečného odpadu ze střešních šablon s obsahem azbestu</t>
  </si>
  <si>
    <t>1275523131</t>
  </si>
  <si>
    <t>Úprava stavebního odpadu pytlování nebezpečného odpadu s obsahem azbestu ze šablon</t>
  </si>
  <si>
    <t>https://podminky.urs.cz/item/CS_URS_2024_01/997006004</t>
  </si>
  <si>
    <t>"součet z rozpočtového programu - pro DMTZ krytiny o ploše 231,79 m2" 4,121</t>
  </si>
  <si>
    <t>997006006</t>
  </si>
  <si>
    <t>Drcení stavebního odpadu ze zdiva z betonu prostého s dopravou do 100 m a naložením</t>
  </si>
  <si>
    <t>848569970</t>
  </si>
  <si>
    <t>Úprava stavebního odpadu drcení s dopravou na vzdálenost do 100 m a naložením do drtícího zařízení ze zdiva betonového</t>
  </si>
  <si>
    <t>https://podminky.urs.cz/item/CS_URS_2024_01/997006006</t>
  </si>
  <si>
    <t>"součet z rozpočtového programu - drcení betonu - základy" 79,948</t>
  </si>
  <si>
    <t>15</t>
  </si>
  <si>
    <t>997006511</t>
  </si>
  <si>
    <t>Vodorovná doprava suti s naložením a složením na skládku do 100 m</t>
  </si>
  <si>
    <t>805121237</t>
  </si>
  <si>
    <t>Vodorovná doprava suti na skládku s naložením na dopravní prostředek a složením do 100 m</t>
  </si>
  <si>
    <t>https://podminky.urs.cz/item/CS_URS_2024_01/997006511</t>
  </si>
  <si>
    <t>"součet z rozpočtového programu - dřevo ulořené na stavbě" 40</t>
  </si>
  <si>
    <t>16</t>
  </si>
  <si>
    <t>997006512</t>
  </si>
  <si>
    <t>Vodorovné doprava suti s naložením a složením na skládku do 1 km</t>
  </si>
  <si>
    <t>-338289312</t>
  </si>
  <si>
    <t>Vodorovná doprava suti na skládku s naložením na dopravní prostředek a složením přes 100 m do 1 km</t>
  </si>
  <si>
    <t>https://podminky.urs.cz/item/CS_URS_2024_01/997006512</t>
  </si>
  <si>
    <t>"součet suti z rozpočtového programu" 761,866</t>
  </si>
  <si>
    <t>"ODEČET betonové suti - drceno a uloženo na stavbě" - 79,948</t>
  </si>
  <si>
    <t>"ODEČET dřeva - ulořeno na stavbě" -40</t>
  </si>
  <si>
    <t>17</t>
  </si>
  <si>
    <t>997006519</t>
  </si>
  <si>
    <t>Příplatek k vodorovnému přemístění suti na skládku ZKD 1 km přes 1 km</t>
  </si>
  <si>
    <t>2142494084</t>
  </si>
  <si>
    <t>Vodorovná doprava suti na skládku Příplatek k ceně -6512 za každý další i započatý 1 km</t>
  </si>
  <si>
    <t>https://podminky.urs.cz/item/CS_URS_2024_01/997006519</t>
  </si>
  <si>
    <t xml:space="preserve">"součet suti z rozpočtového programu s odečtením zeminy, dřeva  a betonu - do 10 km" (761,866-573-40-79,948)*(10-1)</t>
  </si>
  <si>
    <t>"součet suti z rozpočtového programu - zemina do 40 km" 573*(40-1)</t>
  </si>
  <si>
    <t>18</t>
  </si>
  <si>
    <t>997006551</t>
  </si>
  <si>
    <t>Hrubé urovnání suti na skládce bez zhutnění</t>
  </si>
  <si>
    <t>522817646</t>
  </si>
  <si>
    <t>https://podminky.urs.cz/item/CS_URS_2024_01/997006551</t>
  </si>
  <si>
    <t>19</t>
  </si>
  <si>
    <t>997013212</t>
  </si>
  <si>
    <t>Vnitrostaveništní doprava suti a vybouraných hmot pro budovy v přes 6 do 9 m ručně</t>
  </si>
  <si>
    <t>-1828444553</t>
  </si>
  <si>
    <t>Vnitrostaveništní doprava suti a vybouraných hmot vodorovně do 50 m s naložením ručně pro budovy a haly výšky přes 6 do 9 m</t>
  </si>
  <si>
    <t>https://podminky.urs.cz/item/CS_URS_2024_01/997013212</t>
  </si>
  <si>
    <t>20</t>
  </si>
  <si>
    <t>997013631</t>
  </si>
  <si>
    <t>Poplatek za uložení na skládce (skládkovné) stavebního odpadu směsného kód odpadu 17 09 04</t>
  </si>
  <si>
    <t>742733341</t>
  </si>
  <si>
    <t>Poplatek za uložení stavebního odpadu na skládce (skládkovné) směsného stavebního a demoličního zatříděného do Katalogu odpadů pod kódem 17 09 04</t>
  </si>
  <si>
    <t>https://podminky.urs.cz/item/CS_URS_2024_01/997013631</t>
  </si>
  <si>
    <t>"součet z rozpočtového programu" 45,537</t>
  </si>
  <si>
    <t>997013804</t>
  </si>
  <si>
    <t>Poplatek za uložení na skládce (skládkovné) stavebního odpadu ze skla kód odpadu 17 02 02</t>
  </si>
  <si>
    <t>906526253</t>
  </si>
  <si>
    <t>Poplatek za uložení stavebního odpadu na skládce (skládkovné) ze skla zatříděného do Katalogu odpadů pod kódem 17 02 02</t>
  </si>
  <si>
    <t>https://podminky.urs.cz/item/CS_URS_2024_01/997013804</t>
  </si>
  <si>
    <t>"součet z rozpočtového programu" 1</t>
  </si>
  <si>
    <t>22</t>
  </si>
  <si>
    <t>997013821</t>
  </si>
  <si>
    <t>Poplatek za uložení na skládce (skládkovné) stavebního odpadu s obsahem azbestu kód odpadu 17 06 05</t>
  </si>
  <si>
    <t>204329123</t>
  </si>
  <si>
    <t>Poplatek za uložení stavebního odpadu na skládce (skládkovné) ze stavebních materiálů obsahujících azbest zatříděných do Katalogu odpadů pod kódem 17 06 05</t>
  </si>
  <si>
    <t>https://podminky.urs.cz/item/CS_URS_2024_01/997013821</t>
  </si>
  <si>
    <t>"součet z rozpočtového programu" 4,121</t>
  </si>
  <si>
    <t>23</t>
  </si>
  <si>
    <t>997013847</t>
  </si>
  <si>
    <t>Poplatek za uložení na skládce (skládkovné) odpadu asfaltového s dehtem kód odpadu 17 03 01</t>
  </si>
  <si>
    <t>906391567</t>
  </si>
  <si>
    <t>Poplatek za uložení stavebního odpadu na skládce (skládkovné) asfaltového s obsahem dehtu zatříděného do Katalogu odpadů pod kódem 17 03 01</t>
  </si>
  <si>
    <t>https://podminky.urs.cz/item/CS_URS_2024_01/997013847</t>
  </si>
  <si>
    <t>24</t>
  </si>
  <si>
    <t>997013863</t>
  </si>
  <si>
    <t>Poplatek za uložení stavebního odpadu na recyklační skládce (skládkovné) cihelného kód odpadu 17 01 02</t>
  </si>
  <si>
    <t>-1295159184</t>
  </si>
  <si>
    <t>Poplatek za uložení stavebního odpadu na recyklační skládce (skládkovné) cihelného zatříděného do Katalogu odpadů pod kódem 17 01 02</t>
  </si>
  <si>
    <t>https://podminky.urs.cz/item/CS_URS_2024_01/997013863</t>
  </si>
  <si>
    <t>"součet z rozpočtového programu" 16</t>
  </si>
  <si>
    <t>25</t>
  </si>
  <si>
    <t>997013873</t>
  </si>
  <si>
    <t>1507558169</t>
  </si>
  <si>
    <t>https://podminky.urs.cz/item/CS_URS_2024_01/997013873</t>
  </si>
  <si>
    <t>"součet z rozpočtového programu" 573</t>
  </si>
  <si>
    <t>26</t>
  </si>
  <si>
    <t>Poplatek za uložení na skládce (skládkovné) kovového odpadu včetně nátěru</t>
  </si>
  <si>
    <t>348191256</t>
  </si>
  <si>
    <t>"součet z rozpočtového programu" 1,26</t>
  </si>
  <si>
    <t>OST</t>
  </si>
  <si>
    <t>Ostatní</t>
  </si>
  <si>
    <t>27</t>
  </si>
  <si>
    <t>15587</t>
  </si>
  <si>
    <t>Vypracování plánu na demontáž, nakládání a likvidaci azbestové krytiny včetně schválení na KHS</t>
  </si>
  <si>
    <t>512</t>
  </si>
  <si>
    <t>-2042623554</t>
  </si>
  <si>
    <t>"viz PD" 1</t>
  </si>
  <si>
    <t>28</t>
  </si>
  <si>
    <t>452</t>
  </si>
  <si>
    <t>Vyklizení demolovaného objektu (řezivo, kovy, starý nábytek - celkem 2 tuny směsného a 2 t velkoobjemového odpadu) včetně odvozu na skládku a likvidace na skliádce</t>
  </si>
  <si>
    <t>-588499902</t>
  </si>
  <si>
    <t>29</t>
  </si>
  <si>
    <t>453</t>
  </si>
  <si>
    <t>Montáž a demontáž montážního zajištění štítu sousedního objektu, specifikace - viz PD</t>
  </si>
  <si>
    <t>-692403027</t>
  </si>
  <si>
    <t>Montáž a demontáž montážního zajištění štítu sousedního objektu (provizorní podepřeí výdřevou z prostoru půdy sousedního objektu - 1 m3 řeziva), specifikace - viz PD</t>
  </si>
  <si>
    <t>"viz TZ a v.č. 001-005" 1</t>
  </si>
  <si>
    <t>SO 01.2 - Střecha a další stavební úpravy sousedního objektu</t>
  </si>
  <si>
    <t xml:space="preserve">    2 - Zakládání</t>
  </si>
  <si>
    <t xml:space="preserve">    3 - Svislé a kompletní konstrukce</t>
  </si>
  <si>
    <t xml:space="preserve">    6 - Úpravy povrchů, podlahy a osazování výplní</t>
  </si>
  <si>
    <t xml:space="preserve">    998 - Přesun hmot</t>
  </si>
  <si>
    <t>PSV - Práce a dodávky PSV</t>
  </si>
  <si>
    <t xml:space="preserve">    712 - Povlakové krytiny</t>
  </si>
  <si>
    <t xml:space="preserve">    762 - Konstrukce tesařské</t>
  </si>
  <si>
    <t xml:space="preserve">    764 - Konstrukce klempířské</t>
  </si>
  <si>
    <t xml:space="preserve">    765 - Krytina skládaná</t>
  </si>
  <si>
    <t xml:space="preserve">    767 - Konstrukce zámečnické</t>
  </si>
  <si>
    <t>Zakládání</t>
  </si>
  <si>
    <t>274351121</t>
  </si>
  <si>
    <t>Zřízení bednění základových pasů rovného</t>
  </si>
  <si>
    <t>m2</t>
  </si>
  <si>
    <t>-1829383284</t>
  </si>
  <si>
    <t>Bednění základů pasů rovné zřízení</t>
  </si>
  <si>
    <t>https://podminky.urs.cz/item/CS_URS_2024_01/274351121</t>
  </si>
  <si>
    <t>"viz v.č. 003 a 005 - podbetonování základů sousedního objektu na styku s bouraným objektem - předpoklad" 12*1</t>
  </si>
  <si>
    <t>274351122</t>
  </si>
  <si>
    <t>Odstranění bednění základových pasů rovného</t>
  </si>
  <si>
    <t>-1049366463</t>
  </si>
  <si>
    <t>Bednění základů pasů rovné odstranění</t>
  </si>
  <si>
    <t>https://podminky.urs.cz/item/CS_URS_2024_01/274351122</t>
  </si>
  <si>
    <t>279311115</t>
  </si>
  <si>
    <t>Postupné podbetonování základového zdiva prostým betonem bez zvláštních nároků na prostředí tř. C 20/25</t>
  </si>
  <si>
    <t>-1898085413</t>
  </si>
  <si>
    <t>Postupné podbetonování základového zdiva jakékoliv tloušťky, bez výkopu, bez zapažení a bednění z betonu prostého bez zvláštních nároků na prostředí tř. C 20/25</t>
  </si>
  <si>
    <t>https://podminky.urs.cz/item/CS_URS_2024_01/279311115</t>
  </si>
  <si>
    <t>"viz v.č. 003 a 005 - podbetonování základů sousedního objektu na styku s bouraným objektem - předpoklad" 12*0,8*1</t>
  </si>
  <si>
    <t>Svislé a kompletní konstrukce</t>
  </si>
  <si>
    <t>331231117</t>
  </si>
  <si>
    <t>Zdivo pilířů z cihel dl 290 mm pevnosti P 7,5 až 15 na SMS 10 MPa</t>
  </si>
  <si>
    <t>-184053214</t>
  </si>
  <si>
    <t>Pilíře volně stojící z cihel pálených čtyřhranné až osmihranné (průřezu čtverce, T nebo kříže) pravoúhlé pod omítku nebo režné, bez spárování z cihel plných dl. 290 mm P 7 až P 15 M I, na maltu ze suché směsi 10 MPa</t>
  </si>
  <si>
    <t>https://podminky.urs.cz/item/CS_URS_2024_01/331231117</t>
  </si>
  <si>
    <t>"viz v.č. 003 a 005 - 2 ztužující pilíře ve štítu sousední budovy - na styku s demolovanou budovou" 0,45*0,45*4*2</t>
  </si>
  <si>
    <t>Úpravy povrchů, podlahy a osazování výplní</t>
  </si>
  <si>
    <t>622321141</t>
  </si>
  <si>
    <t>Vápenocementová omítka štuková dvouvrstvá vnějších stěn nanášená ručně</t>
  </si>
  <si>
    <t>-719155129</t>
  </si>
  <si>
    <t>Omítka vápenocementová vnějších ploch nanášená ručně dvouvrstvá, tloušťky jádrové omítky do 15 mm a tloušťky štuku do 3 mm štuková stěn</t>
  </si>
  <si>
    <t>https://podminky.urs.cz/item/CS_URS_2024_01/622321141</t>
  </si>
  <si>
    <t>"viz v.č. 003 a 005 - plocha obnaženého štítu sousední budovy po demolici - odměřeno v CADu" 57</t>
  </si>
  <si>
    <t>622321191</t>
  </si>
  <si>
    <t>Příplatek k vápenocementové omítce vnějších stěn za každých dalších 5 mm tloušťky ručně</t>
  </si>
  <si>
    <t>-860959524</t>
  </si>
  <si>
    <t>Omítka vápenocementová vnějších ploch nanášená ručně Příplatek k cenám za každých dalších i započatých 5 mm tloušťky omítky přes 15 mm stěn</t>
  </si>
  <si>
    <t>https://podminky.urs.cz/item/CS_URS_2024_01/622321191</t>
  </si>
  <si>
    <t>"viz v.č. 003 a 005 - plocha obnaženého štítu sousední budovy po demolici - odměřeno v CADu" 57*7</t>
  </si>
  <si>
    <t>629995101</t>
  </si>
  <si>
    <t>Očištění vnějších ploch tlakovou vodou</t>
  </si>
  <si>
    <t>-1089139594</t>
  </si>
  <si>
    <t>Očištění vnějších ploch tlakovou vodou omytím</t>
  </si>
  <si>
    <t>https://podminky.urs.cz/item/CS_URS_2024_01/629995101</t>
  </si>
  <si>
    <t>941211111</t>
  </si>
  <si>
    <t>Montáž lešení řadového rámového lehkého zatížení do 200 kg/m2 š do 0,9 m v do 10 m</t>
  </si>
  <si>
    <t>840877310</t>
  </si>
  <si>
    <t>Montáž lešení řadového rámového lehkého pracovního s podlahami s provozním zatížením tř. 3 do 200 kg/m2 šířky tř. SW06 přes 0,6 do 0,9 m, výšky do 10 m</t>
  </si>
  <si>
    <t>https://podminky.urs.cz/item/CS_URS_2024_01/941211111</t>
  </si>
  <si>
    <t>"viz v.č. 003 a 005 - pro omítnutí štítu sousední budovy po demolici - odměřeno v CADu" 75</t>
  </si>
  <si>
    <t>"viz v.č. 003 a 005 - pro provedení střechy sousedního objektu - předpoklad ve štítu u polovalby" 4*5</t>
  </si>
  <si>
    <t>941211211</t>
  </si>
  <si>
    <t>Příplatek k lešení řadovému rámovému lehkému š 0,9 m v do 25 m za první a ZKD den použití</t>
  </si>
  <si>
    <t>-566212505</t>
  </si>
  <si>
    <t>Montáž lešení řadového rámového lehkého pracovního s podlahami s provozním zatížením tř. 3 do 200 kg/m2 Příplatek za první a každý další den použití lešení k ceně -1111 nebo -1112</t>
  </si>
  <si>
    <t>https://podminky.urs.cz/item/CS_URS_2024_01/941211211</t>
  </si>
  <si>
    <t>"viz v.č. 003 a 005 - pro omítnutí štítu sousední budovy po demolici - odměřeno v CADu" 75*30</t>
  </si>
  <si>
    <t>"viz v.č. 003 a 005 - pro provedení střechy sousedního objektu - předpoklad ve štítu u polovalby" 4*5*15</t>
  </si>
  <si>
    <t>941211811</t>
  </si>
  <si>
    <t>Demontáž lešení řadového rámového lehkého zatížení do 200 kg/m2 š do 0,9 m v do 10 m</t>
  </si>
  <si>
    <t>-1421685117</t>
  </si>
  <si>
    <t>Demontáž lešení řadového rámového lehkého pracovního s provozním zatížením tř. 3 do 200 kg/m2 šířky tř. SW06 přes 0,6 do 0,9 m, výšky do 10 m</t>
  </si>
  <si>
    <t>https://podminky.urs.cz/item/CS_URS_2024_01/941211811</t>
  </si>
  <si>
    <t>949101111</t>
  </si>
  <si>
    <t>Lešení pomocné pro objekty pozemních staveb s lešeňovou podlahou v do 1,9 m zatížení do 150 kg/m2</t>
  </si>
  <si>
    <t>-924174213</t>
  </si>
  <si>
    <t>Lešení pomocné pracovní pro objekty pozemních staveb pro zatížení do 150 kg/m2, o výšce lešeňové podlahy do 1,9 m</t>
  </si>
  <si>
    <t>https://podminky.urs.cz/item/CS_URS_2024_01/949101111</t>
  </si>
  <si>
    <t>"viz v.č. 003 a 005 - pro provedení střechy sousedního objektu - předpoklad pod okapy" (9,85+20,3+11,3)*1</t>
  </si>
  <si>
    <t>978015391</t>
  </si>
  <si>
    <t>Otlučení (osekání) vnější vápenné nebo vápenocementové omítky stupně členitosti 1 a 2 v rozsahu přes 80 do 100 %</t>
  </si>
  <si>
    <t>1852695106</t>
  </si>
  <si>
    <t>Otlučení vápenných nebo vápenocementových omítek vnějších ploch s vyškrabáním spar a s očištěním zdiva stupně členitosti 1 a 2, v rozsahu přes 80 do 100 %</t>
  </si>
  <si>
    <t>https://podminky.urs.cz/item/CS_URS_2024_01/978015391</t>
  </si>
  <si>
    <t>149390595</t>
  </si>
  <si>
    <t>"součet z rozpočtového programu" 5,142</t>
  </si>
  <si>
    <t>-2085480561</t>
  </si>
  <si>
    <t>"součet z rozpočtového programu - dřevo" 4,244</t>
  </si>
  <si>
    <t>1728153353</t>
  </si>
  <si>
    <t>"součet z rozpočtového programu" 14,68</t>
  </si>
  <si>
    <t>"součet z rozpočtového programu - dřevo - ODEČET" -4,244</t>
  </si>
  <si>
    <t>178913787</t>
  </si>
  <si>
    <t>"součet z rozpočtového programu - odvoz na skládku do 10 km" 14,68*(10-1)</t>
  </si>
  <si>
    <t>"součet z rozpočtového programu - dřevo - ODEČET" -4,244*(10-1)</t>
  </si>
  <si>
    <t>1974684328</t>
  </si>
  <si>
    <t>245015260</t>
  </si>
  <si>
    <t>248309642</t>
  </si>
  <si>
    <t>"součet z rozpočtového programu - omítky" 3,363</t>
  </si>
  <si>
    <t>-928993161</t>
  </si>
  <si>
    <t>-801416504</t>
  </si>
  <si>
    <t>"součet z rozpočtového programu - lepenka pod AZC krytinou" 1,697</t>
  </si>
  <si>
    <t>811341093</t>
  </si>
  <si>
    <t>"součet z rozpočtového programu" 0,234</t>
  </si>
  <si>
    <t>998</t>
  </si>
  <si>
    <t>Přesun hmot</t>
  </si>
  <si>
    <t>998011002</t>
  </si>
  <si>
    <t>Přesun hmot pro budovy zděné v přes 6 do 12 m</t>
  </si>
  <si>
    <t>1015510716</t>
  </si>
  <si>
    <t>Přesun hmot pro budovy občanské výstavby, bydlení, výrobu a služby s nosnou svislou konstrukcí zděnou z cihel, tvárnic nebo kamene vodorovná dopravní vzdálenost do 100 m základní pro budovy výšky přes 6 do 12 m</t>
  </si>
  <si>
    <t>https://podminky.urs.cz/item/CS_URS_2024_01/998011002</t>
  </si>
  <si>
    <t>PSV</t>
  </si>
  <si>
    <t>Práce a dodávky PSV</t>
  </si>
  <si>
    <t>712</t>
  </si>
  <si>
    <t>Povlakové krytiny</t>
  </si>
  <si>
    <t>712600831</t>
  </si>
  <si>
    <t>Odstranění povlakové krytiny střech přes 30° jednovrstvé</t>
  </si>
  <si>
    <t>CS ÚRS 2020 01</t>
  </si>
  <si>
    <t>-153989303</t>
  </si>
  <si>
    <t>Odstranění ze střech šikmých přes 30° do 45° krytiny povlakové jednovrstvé</t>
  </si>
  <si>
    <t>"viz v.č. 003 a 005 - plocha střechy - odměřeno v CADu" 205*1,38</t>
  </si>
  <si>
    <t>762</t>
  </si>
  <si>
    <t>Konstrukce tesařské</t>
  </si>
  <si>
    <t>762341811</t>
  </si>
  <si>
    <t>Demontáž bednění střech z prken</t>
  </si>
  <si>
    <t>-533655746</t>
  </si>
  <si>
    <t>Demontáž bednění a laťování bednění střech rovných, obloukových, sklonu do 60° se všemi nadstřešními konstrukcemi z prken hrubých, hoblovaných tl. do 32 mm</t>
  </si>
  <si>
    <t>https://podminky.urs.cz/item/CS_URS_2024_01/762341811</t>
  </si>
  <si>
    <t>762342214</t>
  </si>
  <si>
    <t>Montáž laťování na střechách jednoduchých sklonu do 60° osové vzdálenosti přes 150 do 360 mm</t>
  </si>
  <si>
    <t>354018659</t>
  </si>
  <si>
    <t>Montáž laťování střech jednoduchých sklonu do 60° při osové vzdálenosti latí přes 150 do 360 mm</t>
  </si>
  <si>
    <t>https://podminky.urs.cz/item/CS_URS_2024_01/762342214</t>
  </si>
  <si>
    <t>762342216</t>
  </si>
  <si>
    <t>Montáž laťování na střechách jednoduchých sklonu do 60° osové vzdálenosti do 600 mm</t>
  </si>
  <si>
    <t>-397921864</t>
  </si>
  <si>
    <t>Bednění a laťování montáž laťování střech jednoduchých sklonu do 60° při osové vzdálenosti latí přes 360 do 600 mm</t>
  </si>
  <si>
    <t>https://podminky.urs.cz/item/CS_URS_2024_01/762342216</t>
  </si>
  <si>
    <t>M</t>
  </si>
  <si>
    <t>605141010</t>
  </si>
  <si>
    <t>řezivo jehličnaté lať 10-25cm2</t>
  </si>
  <si>
    <t>32</t>
  </si>
  <si>
    <t>-1216486451</t>
  </si>
  <si>
    <t>"viz v.č. 003 a 005 - plocha střechy - odměřeno v CADu" 205*1,38*5*0,04*0,06*1,1</t>
  </si>
  <si>
    <t>762395000</t>
  </si>
  <si>
    <t>Spojovací prostředky krovů, bednění, laťování, nadstřešních konstrukcí</t>
  </si>
  <si>
    <t>-1158417358</t>
  </si>
  <si>
    <t>Spojovací prostředky krovů, bednění a laťování, nadstřešních konstrukcí svorníky, prkna, hřebíky, pásová ocel, vruty</t>
  </si>
  <si>
    <t>https://podminky.urs.cz/item/CS_URS_2024_01/762395000</t>
  </si>
  <si>
    <t>"viz v.č. 003 a 005 - plocha střechy - odměřeno v CADu" 205*1,38*5*0,04*0,06</t>
  </si>
  <si>
    <t>30</t>
  </si>
  <si>
    <t>998762102</t>
  </si>
  <si>
    <t>Přesun hmot tonážní pro kce tesařské v objektech v přes 6 do 12 m</t>
  </si>
  <si>
    <t>1279771106</t>
  </si>
  <si>
    <t>Přesun hmot pro konstrukce tesařské stanovený z hmotnosti přesunovaného materiálu vodorovná dopravní vzdálenost do 50 m základní v objektech výšky přes 6 do 12 m</t>
  </si>
  <si>
    <t>https://podminky.urs.cz/item/CS_URS_2024_01/998762102</t>
  </si>
  <si>
    <t>764</t>
  </si>
  <si>
    <t>Konstrukce klempířské</t>
  </si>
  <si>
    <t>31</t>
  </si>
  <si>
    <t>764001891</t>
  </si>
  <si>
    <t>Demontáž úžlabí do suti</t>
  </si>
  <si>
    <t>m</t>
  </si>
  <si>
    <t>-228953749</t>
  </si>
  <si>
    <t>Demontáž klempířských konstrukcí oplechování úžlabí do suti</t>
  </si>
  <si>
    <t>https://podminky.urs.cz/item/CS_URS_2024_01/764001891</t>
  </si>
  <si>
    <t>"viz v.č. 003 a 005 - úžlabí stáv. střechy - odměřeno v CADu" (7,15+7,15)*1,38</t>
  </si>
  <si>
    <t>764002801</t>
  </si>
  <si>
    <t>Demontáž závětrné lišty do suti</t>
  </si>
  <si>
    <t>570456598</t>
  </si>
  <si>
    <t>Demontáž klempířských konstrukcí závětrné lišty do suti</t>
  </si>
  <si>
    <t>https://podminky.urs.cz/item/CS_URS_2024_01/764002801</t>
  </si>
  <si>
    <t>"viz v.č. 003 a 005 - lemování štítu - odměřeno v CADu" (4,1+3,8)*1,38+2,3</t>
  </si>
  <si>
    <t>33</t>
  </si>
  <si>
    <t>764002881</t>
  </si>
  <si>
    <t>Demontáž lemování střešních prostupů do suti</t>
  </si>
  <si>
    <t>208640797</t>
  </si>
  <si>
    <t>Demontáž klempířských konstrukcí lemování střešních prostupů do suti</t>
  </si>
  <si>
    <t>https://podminky.urs.cz/item/CS_URS_2024_01/764002881</t>
  </si>
  <si>
    <t>"viz v.č. 003 a 005 - oplechování komína" 0,5*4*0,5</t>
  </si>
  <si>
    <t>34</t>
  </si>
  <si>
    <t>764004801</t>
  </si>
  <si>
    <t>Demontáž podokapního žlabu do suti</t>
  </si>
  <si>
    <t>1645053558</t>
  </si>
  <si>
    <t>Demontáž klempířských konstrukcí žlabu podokapního do suti</t>
  </si>
  <si>
    <t>https://podminky.urs.cz/item/CS_URS_2024_01/764004801</t>
  </si>
  <si>
    <t>"viz v.č. 003 a 005 - odměřeno v CADu" 9,85+20,3+2,3+11,3</t>
  </si>
  <si>
    <t>35</t>
  </si>
  <si>
    <t>764004863</t>
  </si>
  <si>
    <t>Demontáž svodu k dalšímu použití</t>
  </si>
  <si>
    <t>-96323669</t>
  </si>
  <si>
    <t>Demontáž klempířských konstrukcí svodu k dalšímu použití</t>
  </si>
  <si>
    <t>https://podminky.urs.cz/item/CS_URS_2024_01/764004863</t>
  </si>
  <si>
    <t>"viz v.č. 003 a 005 - stáv. svody - dočasná demontáž" 2*3</t>
  </si>
  <si>
    <t>36</t>
  </si>
  <si>
    <t>764212607</t>
  </si>
  <si>
    <t>Oplechování úžlabí z Pz s povrchovou úpravou rš 670 mm</t>
  </si>
  <si>
    <t>-714393964</t>
  </si>
  <si>
    <t>Oplechování střešních prvků z pozinkovaného plechu s povrchovou úpravou úžlabí rš 670 mm</t>
  </si>
  <si>
    <t>https://podminky.urs.cz/item/CS_URS_2024_01/764212607</t>
  </si>
  <si>
    <t>37</t>
  </si>
  <si>
    <t>764212634</t>
  </si>
  <si>
    <t>Oplechování štítu závětrnou lištou z Pz s povrchovou úpravou rš 330 mm</t>
  </si>
  <si>
    <t>2036276457</t>
  </si>
  <si>
    <t>Oplechování střešních prvků z pozinkovaného plechu s povrchovou úpravou štítu závětrnou lištou rš 330 mm</t>
  </si>
  <si>
    <t>https://podminky.urs.cz/item/CS_URS_2024_01/764212634</t>
  </si>
  <si>
    <t>"viz v.č. 003 a 005 - lemování štítu - odměřeno v CADu" (4,1+3,8)*1,38+2,3+(4,8+4,8)*1,38</t>
  </si>
  <si>
    <t>38</t>
  </si>
  <si>
    <t>764212664</t>
  </si>
  <si>
    <t>Oplechování rovné okapové hrany z Pz s povrchovou úpravou rš 330 mm</t>
  </si>
  <si>
    <t>1854749744</t>
  </si>
  <si>
    <t>Oplechování střešních prvků z pozinkovaného plechu s povrchovou úpravou okapu střechy rovné okapovým plechem rš 330 mm</t>
  </si>
  <si>
    <t>https://podminky.urs.cz/item/CS_URS_2024_01/764212664</t>
  </si>
  <si>
    <t>39</t>
  </si>
  <si>
    <t>764314612</t>
  </si>
  <si>
    <t>Lemování prostupů střech s krytinou skládanou nebo plechovou bez lišty z Pz s povrchovou úpravou</t>
  </si>
  <si>
    <t>1992550149</t>
  </si>
  <si>
    <t>Lemování prostupů z pozinkovaného plechu s povrchovou úpravou bez lišty, střech s krytinou skládanou nebo z plechu</t>
  </si>
  <si>
    <t>https://podminky.urs.cz/item/CS_URS_2024_01/764314612</t>
  </si>
  <si>
    <t>40</t>
  </si>
  <si>
    <t>764508131</t>
  </si>
  <si>
    <t>Montáž kruhového svodu</t>
  </si>
  <si>
    <t>1454620528</t>
  </si>
  <si>
    <t>Montáž svodu kruhového, průměru svodu</t>
  </si>
  <si>
    <t>https://podminky.urs.cz/item/CS_URS_2024_01/764508131</t>
  </si>
  <si>
    <t>"viz v.č. 003 a 005 - stáv. svody - zpětná montáž" 2*3</t>
  </si>
  <si>
    <t>41</t>
  </si>
  <si>
    <t>764508132</t>
  </si>
  <si>
    <t>Montáž objímky kruhového svodu</t>
  </si>
  <si>
    <t>kus</t>
  </si>
  <si>
    <t>-575109533</t>
  </si>
  <si>
    <t>Montáž svodu kruhového, průměru objímek</t>
  </si>
  <si>
    <t>https://podminky.urs.cz/item/CS_URS_2024_01/764508132</t>
  </si>
  <si>
    <t>"viz v.č. 003 a 005 - stáv. svody - zpětná montáž" 3</t>
  </si>
  <si>
    <t>42</t>
  </si>
  <si>
    <t>764508134</t>
  </si>
  <si>
    <t>Montáž horního dvojitého kolena kruhového svodu</t>
  </si>
  <si>
    <t>-2031376213</t>
  </si>
  <si>
    <t>Montáž svodu kruhového, průměru kolen horních dvojitých</t>
  </si>
  <si>
    <t>https://podminky.urs.cz/item/CS_URS_2024_01/764508134</t>
  </si>
  <si>
    <t>43</t>
  </si>
  <si>
    <t>764511602</t>
  </si>
  <si>
    <t>Žlab podokapní půlkruhový z Pz s povrchovou úpravou rš 330 mm</t>
  </si>
  <si>
    <t>987134114</t>
  </si>
  <si>
    <t>Žlab podokapní z pozinkovaného plechu s povrchovou úpravou včetně háků a čel půlkruhový rš 330 mm</t>
  </si>
  <si>
    <t>https://podminky.urs.cz/item/CS_URS_2024_01/764511602</t>
  </si>
  <si>
    <t>44</t>
  </si>
  <si>
    <t>764511642</t>
  </si>
  <si>
    <t>Kotlík oválný (trychtýřový) pro podokapní žlaby z Pz s povrchovou úpravou 330/100 mm</t>
  </si>
  <si>
    <t>1205130863</t>
  </si>
  <si>
    <t>Žlab podokapní z pozinkovaného plechu s povrchovou úpravou včetně háků a čel kotlík oválný (trychtýřový), rš žlabu/průměr svodu 330/100 mm</t>
  </si>
  <si>
    <t>https://podminky.urs.cz/item/CS_URS_2024_01/764511642</t>
  </si>
  <si>
    <t>"viz v.č. 003 a 005" 1+1+1</t>
  </si>
  <si>
    <t>45</t>
  </si>
  <si>
    <t>998764102</t>
  </si>
  <si>
    <t>Přesun hmot tonážní pro konstrukce klempířské v objektech v přes 6 do 12 m</t>
  </si>
  <si>
    <t>1966235024</t>
  </si>
  <si>
    <t>Přesun hmot pro konstrukce klempířské stanovený z hmotnosti přesunovaného materiálu vodorovná dopravní vzdálenost do 50 m základní v objektech výšky přes 6 do 12 m</t>
  </si>
  <si>
    <t>https://podminky.urs.cz/item/CS_URS_2024_01/998764102</t>
  </si>
  <si>
    <t>765</t>
  </si>
  <si>
    <t>Krytina skládaná</t>
  </si>
  <si>
    <t>46</t>
  </si>
  <si>
    <t>Dodávka a montáž kompletní keramické taškové střešní krytiny včetně originálních doplňků a tvarovek</t>
  </si>
  <si>
    <t>351301090</t>
  </si>
  <si>
    <t>Dodávka a montáž kompletní keramické taškové střešní krytiny včetně všech originálních doplňků a tvarovek, úpravy u okapů, prostupů a výčnělků střech, uvedená výměra je uvedena v čisté ploše bez prořezu - cenu za prořez nutno započítat do ceny za 1 m2 čisté plochy!!! do ceny za 1 m2 je nutné započítat veškeré tvarovky, které jsou výrobcem vyráběny (poloviční tašky, hřebenáče, větrací tašky, anténní tašky, apod.), výpis jednotlivých typů tašek a jejich rozpočítání do celkové ceny za 1 m2 je součástí nacenění tét položky!</t>
  </si>
  <si>
    <t>47</t>
  </si>
  <si>
    <t>765111201</t>
  </si>
  <si>
    <t>Montáž krytiny keramické okapní větrací pás</t>
  </si>
  <si>
    <t>-957655441</t>
  </si>
  <si>
    <t>Montáž krytiny keramické okapové hrany s okapním větracím pásem</t>
  </si>
  <si>
    <t>https://podminky.urs.cz/item/CS_URS_2024_01/765111201</t>
  </si>
  <si>
    <t>"viz v.č. 003 a 005 - odměřeno v CADu - mezera větrací u okapu" 9,85+20,3+2,3+11,3</t>
  </si>
  <si>
    <t>48</t>
  </si>
  <si>
    <t>59660027</t>
  </si>
  <si>
    <t>pás Al okapní ochranný a větrací šířky 100mm</t>
  </si>
  <si>
    <t>-447669155</t>
  </si>
  <si>
    <t>"viz v.č. 003 a 005 - odměřeno v CADu - mezera větrací u okapu" (9,85+20,3+2,3+11,3)*1,1</t>
  </si>
  <si>
    <t>49</t>
  </si>
  <si>
    <t>765131801</t>
  </si>
  <si>
    <t>Demontáž vláknocementové skládané krytiny sklonu do 30° do suti</t>
  </si>
  <si>
    <t>-234166913</t>
  </si>
  <si>
    <t>Demontáž vláknocementové krytiny skládané sklonu do 30° do suti</t>
  </si>
  <si>
    <t>https://podminky.urs.cz/item/CS_URS_2024_01/765131801</t>
  </si>
  <si>
    <t>50</t>
  </si>
  <si>
    <t>765131821</t>
  </si>
  <si>
    <t>Demontáž hřebene nebo nároží z hřebenáčů vláknocementové skládané krytiny sklonu do 30° do suti</t>
  </si>
  <si>
    <t>-1581480896</t>
  </si>
  <si>
    <t>Demontáž vláknocementové krytiny skládané sklonu do 30° hřebene nebo nároží z hřebenáčů do suti</t>
  </si>
  <si>
    <t>https://podminky.urs.cz/item/CS_URS_2024_01/765131821</t>
  </si>
  <si>
    <t>"viz v.č. 003 a 005 - odměřeno v CADu" 5+14,7+(1,4+1,8)*1,38</t>
  </si>
  <si>
    <t>51</t>
  </si>
  <si>
    <t>765131841</t>
  </si>
  <si>
    <t>Příplatek k cenám demontáže skládané vláknocementové krytiny za sklon přes 30°</t>
  </si>
  <si>
    <t>-1668607621</t>
  </si>
  <si>
    <t>Demontáž vláknocementové krytiny skládané Příplatek k cenám za sklon přes 30° demontáže krytiny</t>
  </si>
  <si>
    <t>https://podminky.urs.cz/item/CS_URS_2024_01/765131841</t>
  </si>
  <si>
    <t>52</t>
  </si>
  <si>
    <t>765131845</t>
  </si>
  <si>
    <t>Příplatek k cenám demontáže hřebene nebo nároží skládané vláknocementové krytiny za sklon přes 30°</t>
  </si>
  <si>
    <t>-1270198529</t>
  </si>
  <si>
    <t>Demontáž vláknocementové krytiny skládané Příplatek k cenám za sklon přes 30° demontáže hřebene nebo nároží</t>
  </si>
  <si>
    <t>https://podminky.urs.cz/item/CS_URS_2024_01/765131845</t>
  </si>
  <si>
    <t>53</t>
  </si>
  <si>
    <t>765191021</t>
  </si>
  <si>
    <t>Montáž pojistné hydroizolační nebo parotěsné fólie kladené ve sklonu přes 20° s lepenými spoji na krokve</t>
  </si>
  <si>
    <t>2093983960</t>
  </si>
  <si>
    <t>Montáž pojistné hydroizolační nebo parotěsné fólie kladené ve sklonu přes 20° s lepenými přesahy na krokve</t>
  </si>
  <si>
    <t>https://podminky.urs.cz/item/CS_URS_2024_01/765191021</t>
  </si>
  <si>
    <t>"viz v.č. 003 a 005 - plocha střechy - odměřeno v CADu" 205*1,38*1,2</t>
  </si>
  <si>
    <t>54</t>
  </si>
  <si>
    <t>28329036</t>
  </si>
  <si>
    <t>fólie kontaktní difuzně propustná pro doplňkovou hydroizolační vrstvu, třívrstvá mikroporézní PP 150g/m2 s integrovanou samolepící páskou</t>
  </si>
  <si>
    <t>-1105454679</t>
  </si>
  <si>
    <t>55</t>
  </si>
  <si>
    <t>998765102</t>
  </si>
  <si>
    <t>Přesun hmot tonážní pro krytiny skládané v objektech v přes 6 do 12 m</t>
  </si>
  <si>
    <t>-1897654916</t>
  </si>
  <si>
    <t>Přesun hmot pro krytiny skládané stanovený z hmotnosti přesunovaného materiálu vodorovná dopravní vzdálenost do 50 m základní na objektech výšky přes 6 do 12 m</t>
  </si>
  <si>
    <t>https://podminky.urs.cz/item/CS_URS_2024_01/998765102</t>
  </si>
  <si>
    <t>767</t>
  </si>
  <si>
    <t>Konstrukce zámečnické</t>
  </si>
  <si>
    <t>56</t>
  </si>
  <si>
    <t>767851104</t>
  </si>
  <si>
    <t>Montáž lávek komínových - kompletní celé lávky</t>
  </si>
  <si>
    <t>-1568943970</t>
  </si>
  <si>
    <t>Montáž komínových lávek kompletní celé lávky</t>
  </si>
  <si>
    <t>https://podminky.urs.cz/item/CS_URS_2024_01/767851104</t>
  </si>
  <si>
    <t>"viz v.č. 003 a 005 - u stáv. komína" 1</t>
  </si>
  <si>
    <t>57</t>
  </si>
  <si>
    <t>55344680</t>
  </si>
  <si>
    <t>lávka komínová 250x1000mm</t>
  </si>
  <si>
    <t>-275463743</t>
  </si>
  <si>
    <t>Poznámka k položce:_x000d_
Blachotrapez Set včetně příslušenství a zábradlí</t>
  </si>
  <si>
    <t>58</t>
  </si>
  <si>
    <t>998767102</t>
  </si>
  <si>
    <t>Přesun hmot tonážní pro zámečnické konstrukce v objektech v přes 6 do 12 m</t>
  </si>
  <si>
    <t>-2141631150</t>
  </si>
  <si>
    <t>Přesun hmot pro zámečnické konstrukce stanovený z hmotnosti přesunovaného materiálu vodorovná dopravní vzdálenost do 50 m základní v objektech výšky přes 6 do 12 m</t>
  </si>
  <si>
    <t>https://podminky.urs.cz/item/CS_URS_2024_01/998767102</t>
  </si>
  <si>
    <t>59</t>
  </si>
  <si>
    <t>1817094443</t>
  </si>
  <si>
    <t>SO 02 - Demolice stávajícího objektu skleníku</t>
  </si>
  <si>
    <t>122251101</t>
  </si>
  <si>
    <t>Odkopávky a prokopávky nezapažené v hornině třídy těžitelnosti I skupiny 3 objem do 20 m3 strojně</t>
  </si>
  <si>
    <t>-113668213</t>
  </si>
  <si>
    <t>Odkopávky a prokopávky nezapažené strojně v hornině třídy těžitelnosti I skupiny 3 do 20 m3</t>
  </si>
  <si>
    <t>https://podminky.urs.cz/item/CS_URS_2024_01/122251101</t>
  </si>
  <si>
    <t>"viz Průvodní a Souhrnná technická zpráva, Technická zpráva a v.č. 005 - pod objektem - odměřeno v CADu" 12,5*0,5</t>
  </si>
  <si>
    <t>"viz Průvodní a Souhrnná technická zpráva, Technická zpráva a v.č. 005 - 500 mm okolo objektu - odměřeno v CADu" 8,6*0,5</t>
  </si>
  <si>
    <t>137896559</t>
  </si>
  <si>
    <t>https://podminky.urs.cz/item/CS_URS_2024_01/162251101</t>
  </si>
  <si>
    <t>"viz Průvodní a Souhrnná TZ, Technická zpráva a v.č. 005 - odměřeno v CADu - doprava zeminy pro zásypy na mezideponii" 15,19*0,35*0,7</t>
  </si>
  <si>
    <t>"viz Průvodní a Souhrnná TZ, Technická zpráva a v.č. 005 - odměřeno v CADu - doprava zeminy pro zásypy z mezideponie k zásypům" 15,19*0,35*0,7</t>
  </si>
  <si>
    <t>-630783359</t>
  </si>
  <si>
    <t>"ODEČET - zemina na zásypy"-3,722</t>
  </si>
  <si>
    <t>-1568640455</t>
  </si>
  <si>
    <t>"viz Průvodní a Souhrnná technická zpráva, Technická zpráva a v.č. 005 - pod objektem - odměřeno v CADu" 12,5*0,5*(40-10)</t>
  </si>
  <si>
    <t>"viz Průvodní a Souhrnná technická zpráva, Technická zpráva a v.č. 005 - 500 mm okolo objektu - odměřeno v CADu" 8,6*0,5*(40-10)</t>
  </si>
  <si>
    <t>"ODEČET - zemina na zásypy"-3,722*(40-10)</t>
  </si>
  <si>
    <t>-560391707</t>
  </si>
  <si>
    <t>-391594513</t>
  </si>
  <si>
    <t>"viz Průvodní a Souhrnná technická zpráva, Technická zpráva a v.č. 005 - pod objektem - odměřeno v CADu" 12,5*0,5*1,65</t>
  </si>
  <si>
    <t>"viz Průvodní a Souhrnná technická zpráva, Technická zpráva a v.č. 005 - 500 mm okolo objektu - odměřeno v CADu" 8,6*0,5*1,65</t>
  </si>
  <si>
    <t>"ODEČET - zemina na zásypy"-3,722*1,65</t>
  </si>
  <si>
    <t>-1793915628</t>
  </si>
  <si>
    <t>"viz Průvodní a Souhrnná technická zpráva, Technická zpráva a v.č. 005 - odměřeno v CADu - zásyp rýh po vybouraných základech" 15,19*0,35*0,7</t>
  </si>
  <si>
    <t>Odebrání zeminy ve skleníku na úroveň spodní hrany kamenného zdiva včetně odvozu na skládku a likvidace na skládce</t>
  </si>
  <si>
    <t>1166507930</t>
  </si>
  <si>
    <t>"viz Průvodní a Souhrnná technická zpráva, Technická zpráva a v.č. 005 - odměřeno v CADu" 8,27*1,29</t>
  </si>
  <si>
    <t>383661226</t>
  </si>
  <si>
    <t>"viz Průvodní a Souhrnná technická zpráva, Technická zpráva a v.č. 005 - odměřeno v CADu" 15,19*0,35*0,7</t>
  </si>
  <si>
    <t>-1917691744</t>
  </si>
  <si>
    <t>"viz Průvodní a Souhrnná technická zpráva, Technická zpráva a v.č. 005 - odměřeno v CADu" 12,46*3,1+0,6*0,6*2</t>
  </si>
  <si>
    <t xml:space="preserve">"OBJEMY KONSTRUKCÍ DLE PD (zákaldy počítány samostatně" </t>
  </si>
  <si>
    <t>"kamenné zdivo "5,83</t>
  </si>
  <si>
    <t>"dřevo" 1,5</t>
  </si>
  <si>
    <t>"ocel" 0,1</t>
  </si>
  <si>
    <t>"sklo" 4,07</t>
  </si>
  <si>
    <t>"komín" 0,6*0,6*4</t>
  </si>
  <si>
    <t>"podíl konstrukcí na OP" 12,94/39,346</t>
  </si>
  <si>
    <t>186696540</t>
  </si>
  <si>
    <t>"součet z rozpočtového programu - betonová suť - drcení na stavbě" 8,188</t>
  </si>
  <si>
    <t>147931761</t>
  </si>
  <si>
    <t>"součet z rozpočtového programu - dřevo" 2</t>
  </si>
  <si>
    <t>997006512.1</t>
  </si>
  <si>
    <t>-901611967</t>
  </si>
  <si>
    <t>https://podminky.urs.cz/item/CS_URS_2024_01/997006512.1</t>
  </si>
  <si>
    <t>"součet z rozpočtového programu - veškerá suť - převzato z rozpočtového programu" 34,944</t>
  </si>
  <si>
    <t>"součet z rozpočtového programu - dřevo - uloženo na stavbě - ODEČET" -2</t>
  </si>
  <si>
    <t>"součet z rozpočtového programu - betonová suť - drcení na stavbě - ODEČET" -8,188</t>
  </si>
  <si>
    <t>997006519.1</t>
  </si>
  <si>
    <t>1680499630</t>
  </si>
  <si>
    <t>"součet z rozpočtového programu - odvoz veškeré suti vyjma betonu, dřeva a zeminy na skládku do 10 km" (34,944-8,188-2-15)*(10-1)</t>
  </si>
  <si>
    <t>"součet z rozpočtového programu - odvoz zeminy na skládku do 40 km" 15*(40-1)</t>
  </si>
  <si>
    <t>997006551.1</t>
  </si>
  <si>
    <t>-1420554454</t>
  </si>
  <si>
    <t>https://podminky.urs.cz/item/CS_URS_2024_01/997006551.1</t>
  </si>
  <si>
    <t>-313156240</t>
  </si>
  <si>
    <t>384278506</t>
  </si>
  <si>
    <t>"součet z rozpočtového programu" 3,755</t>
  </si>
  <si>
    <t>-1312628633</t>
  </si>
  <si>
    <t>"součet z rozpočtového programu" 5</t>
  </si>
  <si>
    <t>48281103</t>
  </si>
  <si>
    <t>"součet z rozpočtového programu" 15</t>
  </si>
  <si>
    <t>-117870802</t>
  </si>
  <si>
    <t>VN a ON - Vedlejší náklady a ostatní náklady</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</si>
  <si>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</si>
  <si>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</si>
  <si>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</si>
  <si>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</si>
  <si>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</si>
  <si>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 xml:space="preserve">    VRN5 - Finanční náklady</t>
  </si>
  <si>
    <t xml:space="preserve">    VRN9 - Ostatní náklady</t>
  </si>
  <si>
    <t>VRN</t>
  </si>
  <si>
    <t>Vedlejší rozpočtové náklady</t>
  </si>
  <si>
    <t>VRN1</t>
  </si>
  <si>
    <t>Průzkumné, geodetické a projektové práce</t>
  </si>
  <si>
    <t>Vytyčení stávajících inženýrských sítí v místě stavby</t>
  </si>
  <si>
    <t>1024</t>
  </si>
  <si>
    <t>776543748</t>
  </si>
  <si>
    <t xml:space="preserve">Zaměření (vytyčení) všech stávajících inženýrských sítí v místě stavby před jejím započetím (vytyčení provede správce či majitel vytyčovaných sítí na náklady zhotovitele) včetně vyhotovení originálu protokolu o vytyčení 
</t>
  </si>
  <si>
    <t>"viz popis položky, projektová dokumentace, zadavací dokumentace, apod." 1</t>
  </si>
  <si>
    <t>VRN2</t>
  </si>
  <si>
    <t>Příprava staveniště</t>
  </si>
  <si>
    <t>-1745434046</t>
  </si>
  <si>
    <t>Základní rozdělení průvodních činností a nákladů příprava staveniště. Do této položky patří náklady spojené s účastí zhotovitele na předání a převzetí staveniště : 1) Předání a převzetí staveniště
Do této položky patří náklady spojené s účastí zhotovitele na předání a převzetí staveniště.
2) Ochrana stávajících inženýrských sítí na staveništi
Do této položky patří náklady na přezkoumání podkladů objednatel o stavu inženýrských sítí probíhajících staveništěm nebo dotčenými stavbou i mimo území staveniště, kontrola a vytýčení jejich skutečno trasy a provedení ochranných opatření pro zabezpečení stávajících inženýrských sítí..
3) Dočasná dopravní opatření
Náklady na vyhotovení návrhu a provedení dočasného dopravního značení po dobu stavby a zvláštního užívání komunikace, vč. projednání, odsouhlasení s dotčenými orgány a organizacemi a zajištění správních rozhodnutí, dodání dopravních značek a světelné signalizace, jejich rozmístění a přemísťování a jejich údržba v průběhu výstavby včetně následného odstranění, poplatky za správní řízení, splnění podmínek správních rozhodnutí a orgánu DOSS. 
4) Užívání veřejných ploch a prostranství
Do této položky patří náklady a poplatky spojené s užíváním veřejných ploch a prostranství, pokud jsou stavebními pracemi nebo souvisejícími činnostmi dotčeny, a to včetně užívání ploch v souvislosti s uložením stavebního materiálu nebo stavebního odpadu.
5) Bezpečnostní a hygienická opatření na staveništi
Do této položky jsou zahrnuty náklady na ochranu staveniště před vstupem nepovolaných osob, včetně příslušného značení, náklady na oplocení staveniště či na jeho osvětlení, náklady na vypracování potřebné dokumentace pro provoz staveniště z hlediska požární ochrany (požární řád a poplachová směrnice) a z hlediska provozu staveniště (provozně dopravní řád) 6) Staveništní přípojka elektrické energie v rozsahu dle PD</t>
  </si>
  <si>
    <t>VRN3</t>
  </si>
  <si>
    <t>Zařízení staveniště</t>
  </si>
  <si>
    <t>357587247</t>
  </si>
  <si>
    <t>Základní rozdělení průvodních činností a nákladů zařízení staveniště. V rámci nákladů na zařízení staveniště ocení zhotovitel veškeré náklady spojené s vybudováním, provozem a odstraněním zařízení staveniště, a to ve fázích :
1) Vybudování zařízení staveniště
Do této položky patří náklady s případným vypracováním projektové dokumentace zařízení staveniště, zřízením přípojek energií k objektům zařízení staveniště, vybudování případných měřících odběrných míst a zřízení, případná příprava území pro objekty zařízení staveniště a vlastní vybudování objektů zařízení staveniště
2) Provoz zařízení staveniště
Do této položky patří náklady na vybavení objektů zařízení staveniště , náklady na energie spotřebované dodavatelem v rámci provozu zařízení staveniště, náklady na potřebný úklid v prostorách zařízení staveniště, náklady na nutnou údržbu a opravy na objektech zařízení staveniště a na přípojkách energií.
3) Odstranění zařízení staveniště
Do této položky patří odstranění objektů zařízení staveniště včetně přípojek energií a jejich odvoz. Položka zahrnuje i náklady na úpravu povrchů po odstranění zařízení staveniště a úklid ploch, na kterých bylo zařízení staveniště provozováno.
Položka zahrnuje veškeré náklady a činnosti související s vybudováním, provozem a likvidací staveniště, zajištění připojení na elektrickou energii, vodu a odvodnění staveniště, provádění každodenního hrubého úklidu staveniště a průběžnou likvidaci vznikajících odpadů oprávněnou osobou. Součástí této položky jsou standardní prvky BOZP (mobilní oplocení v rozsahu popsaném v projektové dokumentaci, výstražné značení, přechody výkopů, oplocení, zábradlí, atd - včetně jejich dodávky, montáže, údržby a demontáže, respektive likvidace) a plnění povinosti vyplývajících z plánu BOZP včetně připomínek příslušných úřadů. Součástí položky Zařízení staveniště je poskytnutí části zařízení staveniště (včetně stolu a 4 židlí) pro umožnění činnosti TDS, AD a SÚ za účelem konání kontrolním dnů a všech dalších svolávaných jednání (předpokládá se čistý prostor - např. stavební buňka či jiná kancelář stavby). Součástí položky jsou i konstrukce a práce nutné pro zamezení poškození okolní stávající zástavby v rozsahu dle PD.</t>
  </si>
  <si>
    <t>VRN4</t>
  </si>
  <si>
    <t>Inženýrská činnost</t>
  </si>
  <si>
    <t xml:space="preserve">Kompletace dokladové části stavby k předání a převzetí stavby a kolaudaci stavby </t>
  </si>
  <si>
    <t>477741481</t>
  </si>
  <si>
    <t>Kompletace (=shromáždění) dokladů - doklady o oprávnění k provádění prací, doklady o likvidaci odpadů, apod. - vše 3x tištěně a 1x na CD nosiči v elektronické podobě</t>
  </si>
  <si>
    <t>VRN5</t>
  </si>
  <si>
    <t>Finanční náklady</t>
  </si>
  <si>
    <t>-1014266135</t>
  </si>
  <si>
    <t>Základní rozdělení průvodních činností a nákladů finanční náklady. Do této položky patří náklady spojené s povinným pojištěním dodavatele nebo stavebního díla či jeho části dle požadavku objednatele, je-li toto pojištění pořadováno v zadavacích či jiných podmínkách a dokumentech, jež jsou součástí zadavací dokumentace. Dále sem patří náklady na požadovanou bankovní záruku za splnění závazku provést dílo-stavbu, je-li tato bankovní záruka požadována v zadavacích či jiných podmínkách a dokumentech, jež jsou součástí zadavací dokumentace.</t>
  </si>
  <si>
    <t>VRN9</t>
  </si>
  <si>
    <t>Ostatní náklady</t>
  </si>
  <si>
    <t>Ostatní náklady-publicita projektu</t>
  </si>
  <si>
    <t>1559627930</t>
  </si>
  <si>
    <t>Základní rozdělení průvodních činností a nákladů ostatní náklady. Do této položky patří náklady spojené s povinnou publicitou projektu dle požadavku poskytovatele dotace či investora.</t>
  </si>
  <si>
    <t>Podrobná parportizace objektu č.p. 206 včetně fotodokumentace</t>
  </si>
  <si>
    <t>-17269946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</si>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</sst>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4" fillId="0" borderId="0" applyNumberFormat="0" applyFill="0" applyBorder="0" applyAlignment="0" applyProtection="0"/>
  </cellStyleXfs>
  <cellXfs count="38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horizontal="left" vertical="center"/>
    </xf>
    <xf numFmtId="0" fontId="39" fillId="0" borderId="0" xfId="1"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40" fillId="0" borderId="0" xfId="0" applyFont="1" applyAlignment="1" applyProtection="1">
      <alignment vertical="center" wrapText="1"/>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41" fillId="0" borderId="23" xfId="0" applyFont="1" applyBorder="1" applyAlignment="1" applyProtection="1">
      <alignment horizontal="center" vertical="center"/>
    </xf>
    <xf numFmtId="49" fontId="41" fillId="0" borderId="23" xfId="0" applyNumberFormat="1" applyFont="1" applyBorder="1" applyAlignment="1" applyProtection="1">
      <alignment horizontal="left" vertical="center" wrapText="1"/>
    </xf>
    <xf numFmtId="0" fontId="41" fillId="0" borderId="23" xfId="0" applyFont="1" applyBorder="1" applyAlignment="1" applyProtection="1">
      <alignment horizontal="left" vertical="center" wrapText="1"/>
    </xf>
    <xf numFmtId="0" fontId="41" fillId="0" borderId="23" xfId="0" applyFont="1" applyBorder="1" applyAlignment="1" applyProtection="1">
      <alignment horizontal="center" vertical="center" wrapText="1"/>
    </xf>
    <xf numFmtId="167" fontId="41" fillId="0" borderId="23" xfId="0" applyNumberFormat="1" applyFont="1" applyBorder="1" applyAlignment="1" applyProtection="1">
      <alignment vertical="center"/>
    </xf>
    <xf numFmtId="4" fontId="41" fillId="2" borderId="23" xfId="0" applyNumberFormat="1" applyFont="1" applyFill="1" applyBorder="1" applyAlignment="1" applyProtection="1">
      <alignment vertical="center"/>
      <protection locked="0"/>
    </xf>
    <xf numFmtId="4" fontId="41" fillId="0" borderId="23" xfId="0" applyNumberFormat="1" applyFont="1" applyBorder="1" applyAlignment="1" applyProtection="1">
      <alignment vertical="center"/>
    </xf>
    <xf numFmtId="0" fontId="42" fillId="0" borderId="4" xfId="0" applyFont="1" applyBorder="1" applyAlignment="1">
      <alignment vertical="center"/>
    </xf>
    <xf numFmtId="0" fontId="41" fillId="2" borderId="15" xfId="0" applyFont="1" applyFill="1" applyBorder="1" applyAlignment="1" applyProtection="1">
      <alignment horizontal="left" vertical="center"/>
      <protection locked="0"/>
    </xf>
    <xf numFmtId="0" fontId="41" fillId="0" borderId="0" xfId="0" applyFont="1" applyBorder="1" applyAlignment="1" applyProtection="1">
      <alignment horizontal="center" vertical="center"/>
    </xf>
    <xf numFmtId="0" fontId="0" fillId="0" borderId="0" xfId="0" applyAlignment="1">
      <alignment vertical="top"/>
    </xf>
    <xf numFmtId="0" fontId="43" fillId="0" borderId="24" xfId="0" applyFont="1" applyBorder="1" applyAlignment="1">
      <alignment vertical="center" wrapText="1"/>
    </xf>
    <xf numFmtId="0" fontId="43" fillId="0" borderId="25" xfId="0" applyFont="1" applyBorder="1" applyAlignment="1">
      <alignment vertical="center" wrapText="1"/>
    </xf>
    <xf numFmtId="0" fontId="43" fillId="0" borderId="26" xfId="0" applyFont="1" applyBorder="1" applyAlignment="1">
      <alignment vertical="center" wrapText="1"/>
    </xf>
    <xf numFmtId="0" fontId="43" fillId="0" borderId="27" xfId="0" applyFont="1" applyBorder="1" applyAlignment="1">
      <alignment horizontal="center" vertical="center" wrapText="1"/>
    </xf>
    <xf numFmtId="0" fontId="44" fillId="0" borderId="1" xfId="0" applyFont="1" applyBorder="1" applyAlignment="1">
      <alignment horizontal="center" vertical="center" wrapText="1"/>
    </xf>
    <xf numFmtId="0" fontId="43" fillId="0" borderId="28" xfId="0" applyFont="1" applyBorder="1" applyAlignment="1">
      <alignment horizontal="center" vertical="center" wrapText="1"/>
    </xf>
    <xf numFmtId="0" fontId="43" fillId="0" borderId="27" xfId="0" applyFont="1" applyBorder="1" applyAlignment="1">
      <alignment vertical="center" wrapText="1"/>
    </xf>
    <xf numFmtId="0" fontId="45" fillId="0" borderId="29" xfId="0" applyFont="1" applyBorder="1" applyAlignment="1">
      <alignment horizontal="left" wrapText="1"/>
    </xf>
    <xf numFmtId="0" fontId="43" fillId="0" borderId="28" xfId="0" applyFont="1" applyBorder="1" applyAlignment="1">
      <alignment vertical="center" wrapText="1"/>
    </xf>
    <xf numFmtId="0" fontId="45" fillId="0" borderId="1" xfId="0" applyFont="1" applyBorder="1" applyAlignment="1">
      <alignment horizontal="left" vertical="center" wrapText="1"/>
    </xf>
    <xf numFmtId="0" fontId="46" fillId="0" borderId="1" xfId="0" applyFont="1" applyBorder="1" applyAlignment="1">
      <alignment horizontal="left" vertical="center" wrapText="1"/>
    </xf>
    <xf numFmtId="0" fontId="47" fillId="0" borderId="27" xfId="0" applyFont="1" applyBorder="1" applyAlignment="1">
      <alignment vertical="center" wrapText="1"/>
    </xf>
    <xf numFmtId="0" fontId="46" fillId="0" borderId="1" xfId="0" applyFont="1" applyBorder="1" applyAlignment="1">
      <alignment vertical="center" wrapText="1"/>
    </xf>
    <xf numFmtId="0" fontId="46" fillId="0" borderId="1" xfId="0" applyFont="1" applyBorder="1" applyAlignment="1">
      <alignment horizontal="left" vertical="center"/>
    </xf>
    <xf numFmtId="0" fontId="46" fillId="0" borderId="1" xfId="0" applyFont="1" applyBorder="1" applyAlignment="1">
      <alignment vertical="center"/>
    </xf>
    <xf numFmtId="49" fontId="46" fillId="0" borderId="1" xfId="0" applyNumberFormat="1" applyFont="1" applyBorder="1" applyAlignment="1">
      <alignment horizontal="left" vertical="center" wrapText="1"/>
    </xf>
    <xf numFmtId="49" fontId="46" fillId="0" borderId="1" xfId="0" applyNumberFormat="1" applyFont="1" applyBorder="1" applyAlignment="1">
      <alignment vertical="center" wrapText="1"/>
    </xf>
    <xf numFmtId="0" fontId="43" fillId="0" borderId="30" xfId="0" applyFont="1" applyBorder="1" applyAlignment="1">
      <alignment vertical="center" wrapText="1"/>
    </xf>
    <xf numFmtId="0" fontId="48" fillId="0" borderId="29" xfId="0" applyFont="1" applyBorder="1" applyAlignment="1">
      <alignment vertical="center" wrapText="1"/>
    </xf>
    <xf numFmtId="0" fontId="43" fillId="0" borderId="31" xfId="0" applyFont="1" applyBorder="1" applyAlignment="1">
      <alignment vertical="center" wrapText="1"/>
    </xf>
    <xf numFmtId="0" fontId="43" fillId="0" borderId="1" xfId="0" applyFont="1" applyBorder="1" applyAlignment="1">
      <alignment vertical="top"/>
    </xf>
    <xf numFmtId="0" fontId="43" fillId="0" borderId="0" xfId="0" applyFont="1" applyAlignment="1">
      <alignment vertical="top"/>
    </xf>
    <xf numFmtId="0" fontId="43" fillId="0" borderId="24" xfId="0" applyFont="1" applyBorder="1" applyAlignment="1">
      <alignment horizontal="left" vertical="center"/>
    </xf>
    <xf numFmtId="0" fontId="43" fillId="0" borderId="25" xfId="0" applyFont="1" applyBorder="1" applyAlignment="1">
      <alignment horizontal="left" vertical="center"/>
    </xf>
    <xf numFmtId="0" fontId="43" fillId="0" borderId="26" xfId="0" applyFont="1" applyBorder="1" applyAlignment="1">
      <alignment horizontal="left" vertical="center"/>
    </xf>
    <xf numFmtId="0" fontId="43" fillId="0" borderId="27" xfId="0" applyFont="1" applyBorder="1" applyAlignment="1">
      <alignment horizontal="left" vertical="center"/>
    </xf>
    <xf numFmtId="0" fontId="44" fillId="0" borderId="1" xfId="0" applyFont="1" applyBorder="1" applyAlignment="1">
      <alignment horizontal="center" vertical="center"/>
    </xf>
    <xf numFmtId="0" fontId="43" fillId="0" borderId="28" xfId="0" applyFont="1" applyBorder="1" applyAlignment="1">
      <alignment horizontal="left" vertical="center"/>
    </xf>
    <xf numFmtId="0" fontId="45" fillId="0" borderId="1" xfId="0" applyFont="1" applyBorder="1" applyAlignment="1">
      <alignment horizontal="left" vertical="center"/>
    </xf>
    <xf numFmtId="0" fontId="49" fillId="0" borderId="0" xfId="0" applyFont="1" applyAlignment="1">
      <alignment horizontal="left" vertical="center"/>
    </xf>
    <xf numFmtId="0" fontId="45" fillId="0" borderId="29" xfId="0" applyFont="1" applyBorder="1" applyAlignment="1">
      <alignment horizontal="left" vertical="center"/>
    </xf>
    <xf numFmtId="0" fontId="45" fillId="0" borderId="29" xfId="0" applyFont="1" applyBorder="1" applyAlignment="1">
      <alignment horizontal="center" vertical="center"/>
    </xf>
    <xf numFmtId="0" fontId="49" fillId="0" borderId="29" xfId="0" applyFont="1" applyBorder="1" applyAlignment="1">
      <alignment horizontal="left" vertical="center"/>
    </xf>
    <xf numFmtId="0" fontId="50" fillId="0" borderId="1" xfId="0" applyFont="1" applyBorder="1" applyAlignment="1">
      <alignment horizontal="left" vertical="center"/>
    </xf>
    <xf numFmtId="0" fontId="47" fillId="0" borderId="0" xfId="0" applyFont="1" applyAlignment="1">
      <alignment horizontal="left" vertical="center"/>
    </xf>
    <xf numFmtId="0" fontId="51" fillId="0" borderId="1" xfId="0" applyFont="1" applyBorder="1" applyAlignment="1">
      <alignment horizontal="left" vertical="center"/>
    </xf>
    <xf numFmtId="0" fontId="46" fillId="0" borderId="1" xfId="0" applyFont="1" applyBorder="1" applyAlignment="1">
      <alignment horizontal="center" vertical="center"/>
    </xf>
    <xf numFmtId="0" fontId="46" fillId="0" borderId="0" xfId="0" applyFont="1" applyAlignment="1">
      <alignment horizontal="left" vertical="center"/>
    </xf>
    <xf numFmtId="0" fontId="47" fillId="0" borderId="27" xfId="0" applyFont="1" applyBorder="1" applyAlignment="1">
      <alignment horizontal="left" vertical="center"/>
    </xf>
    <xf numFmtId="0" fontId="46" fillId="0" borderId="1" xfId="0" applyFont="1" applyFill="1" applyBorder="1" applyAlignment="1">
      <alignment horizontal="left" vertical="center"/>
    </xf>
    <xf numFmtId="0" fontId="46" fillId="0" borderId="1" xfId="0" applyFont="1" applyFill="1" applyBorder="1" applyAlignment="1">
      <alignment horizontal="center" vertical="center"/>
    </xf>
    <xf numFmtId="0" fontId="43" fillId="0" borderId="30" xfId="0" applyFont="1" applyBorder="1" applyAlignment="1">
      <alignment horizontal="left" vertical="center"/>
    </xf>
    <xf numFmtId="0" fontId="48" fillId="0" borderId="29"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left" vertical="center"/>
    </xf>
    <xf numFmtId="0" fontId="48" fillId="0" borderId="1" xfId="0" applyFont="1" applyBorder="1" applyAlignment="1">
      <alignment horizontal="left" vertical="center"/>
    </xf>
    <xf numFmtId="0" fontId="49" fillId="0" borderId="1" xfId="0" applyFont="1" applyBorder="1" applyAlignment="1">
      <alignment horizontal="left" vertical="center"/>
    </xf>
    <xf numFmtId="0" fontId="47" fillId="0" borderId="29" xfId="0" applyFont="1" applyBorder="1" applyAlignment="1">
      <alignment horizontal="left" vertical="center"/>
    </xf>
    <xf numFmtId="0" fontId="43" fillId="0" borderId="1" xfId="0" applyFont="1" applyBorder="1" applyAlignment="1">
      <alignment horizontal="left" vertical="center" wrapText="1"/>
    </xf>
    <xf numFmtId="0" fontId="47" fillId="0" borderId="1" xfId="0" applyFont="1" applyBorder="1" applyAlignment="1">
      <alignment horizontal="left" vertical="center" wrapText="1"/>
    </xf>
    <xf numFmtId="0" fontId="47" fillId="0" borderId="1" xfId="0" applyFont="1" applyBorder="1" applyAlignment="1">
      <alignment horizontal="center" vertical="center" wrapText="1"/>
    </xf>
    <xf numFmtId="0" fontId="43" fillId="0" borderId="24" xfId="0" applyFont="1" applyBorder="1" applyAlignment="1">
      <alignment horizontal="left" vertical="center" wrapText="1"/>
    </xf>
    <xf numFmtId="0" fontId="43" fillId="0" borderId="25" xfId="0" applyFont="1" applyBorder="1" applyAlignment="1">
      <alignment horizontal="left" vertical="center" wrapText="1"/>
    </xf>
    <xf numFmtId="0" fontId="43" fillId="0" borderId="26"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9" fillId="0" borderId="27" xfId="0" applyFont="1" applyBorder="1" applyAlignment="1">
      <alignment horizontal="left" vertical="center" wrapText="1"/>
    </xf>
    <xf numFmtId="0" fontId="49"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1" xfId="0" applyFont="1" applyBorder="1" applyAlignment="1">
      <alignment horizontal="left" vertical="center"/>
    </xf>
    <xf numFmtId="0" fontId="47" fillId="0" borderId="28" xfId="0" applyFont="1" applyBorder="1" applyAlignment="1">
      <alignment horizontal="left" vertical="center" wrapText="1"/>
    </xf>
    <xf numFmtId="0" fontId="47" fillId="0" borderId="28" xfId="0" applyFont="1" applyBorder="1" applyAlignment="1">
      <alignment horizontal="left" vertical="center"/>
    </xf>
    <xf numFmtId="0" fontId="47" fillId="0" borderId="30" xfId="0" applyFont="1" applyBorder="1" applyAlignment="1">
      <alignment horizontal="left" vertical="center" wrapText="1"/>
    </xf>
    <xf numFmtId="0" fontId="47" fillId="0" borderId="29" xfId="0" applyFont="1" applyBorder="1" applyAlignment="1">
      <alignment horizontal="left" vertical="center" wrapText="1"/>
    </xf>
    <xf numFmtId="0" fontId="47" fillId="0" borderId="31" xfId="0" applyFont="1" applyBorder="1" applyAlignment="1">
      <alignment horizontal="left" vertical="center" wrapText="1"/>
    </xf>
    <xf numFmtId="0" fontId="46" fillId="0" borderId="1" xfId="0" applyFont="1" applyBorder="1" applyAlignment="1">
      <alignment horizontal="left" vertical="top"/>
    </xf>
    <xf numFmtId="0" fontId="46" fillId="0" borderId="1" xfId="0" applyFont="1" applyBorder="1" applyAlignment="1">
      <alignment horizontal="center" vertical="top"/>
    </xf>
    <xf numFmtId="0" fontId="47" fillId="0" borderId="30" xfId="0" applyFont="1" applyBorder="1" applyAlignment="1">
      <alignment horizontal="left" vertical="center"/>
    </xf>
    <xf numFmtId="0" fontId="47" fillId="0" borderId="31" xfId="0" applyFont="1" applyBorder="1" applyAlignment="1">
      <alignment horizontal="left" vertical="center"/>
    </xf>
    <xf numFmtId="0" fontId="47" fillId="0" borderId="1" xfId="0" applyFont="1" applyBorder="1" applyAlignment="1">
      <alignment horizontal="center" vertical="center"/>
    </xf>
    <xf numFmtId="0" fontId="49" fillId="0" borderId="0" xfId="0" applyFont="1" applyAlignment="1">
      <alignment vertical="center"/>
    </xf>
    <xf numFmtId="0" fontId="45" fillId="0" borderId="1" xfId="0" applyFont="1" applyBorder="1" applyAlignment="1">
      <alignment vertical="center"/>
    </xf>
    <xf numFmtId="0" fontId="49" fillId="0" borderId="29" xfId="0" applyFont="1" applyBorder="1" applyAlignment="1">
      <alignment vertical="center"/>
    </xf>
    <xf numFmtId="0" fontId="45" fillId="0" borderId="29" xfId="0" applyFont="1" applyBorder="1" applyAlignment="1">
      <alignment vertical="center"/>
    </xf>
    <xf numFmtId="0" fontId="46" fillId="0" borderId="1" xfId="0" applyFont="1" applyBorder="1" applyAlignment="1">
      <alignment vertical="top"/>
    </xf>
    <xf numFmtId="49" fontId="46" fillId="0" borderId="1" xfId="0" applyNumberFormat="1" applyFont="1" applyBorder="1" applyAlignment="1">
      <alignment horizontal="left" vertical="center"/>
    </xf>
    <xf numFmtId="0" fontId="52" fillId="0" borderId="27" xfId="0" applyFont="1" applyBorder="1" applyAlignment="1" applyProtection="1">
      <alignment horizontal="left" vertical="center"/>
    </xf>
    <xf numFmtId="0" fontId="53" fillId="0" borderId="1" xfId="0" applyFont="1" applyBorder="1" applyAlignment="1" applyProtection="1">
      <alignment vertical="top"/>
    </xf>
    <xf numFmtId="0" fontId="53" fillId="0" borderId="1" xfId="0" applyFont="1" applyBorder="1" applyAlignment="1" applyProtection="1">
      <alignment horizontal="left" vertical="center"/>
    </xf>
    <xf numFmtId="0" fontId="53" fillId="0" borderId="1" xfId="0" applyFont="1" applyBorder="1" applyAlignment="1" applyProtection="1">
      <alignment horizontal="center" vertical="center"/>
    </xf>
    <xf numFmtId="49" fontId="53" fillId="0" borderId="1" xfId="0" applyNumberFormat="1" applyFont="1" applyBorder="1" applyAlignment="1" applyProtection="1">
      <alignment horizontal="left" vertical="center"/>
    </xf>
    <xf numFmtId="0" fontId="52" fillId="0" borderId="28" xfId="0" applyFont="1" applyBorder="1" applyAlignment="1" applyProtection="1">
      <alignment horizontal="left" vertical="center"/>
    </xf>
    <xf numFmtId="0" fontId="0" fillId="0" borderId="29" xfId="0" applyBorder="1" applyAlignment="1">
      <alignment vertical="top"/>
    </xf>
    <xf numFmtId="0" fontId="45" fillId="0" borderId="29" xfId="0" applyFont="1" applyBorder="1" applyAlignment="1">
      <alignment horizontal="left"/>
    </xf>
    <xf numFmtId="0" fontId="49" fillId="0" borderId="29" xfId="0" applyFont="1" applyBorder="1" applyAlignment="1"/>
    <xf numFmtId="0" fontId="43" fillId="0" borderId="27" xfId="0" applyFont="1" applyBorder="1" applyAlignment="1">
      <alignment vertical="top"/>
    </xf>
    <xf numFmtId="0" fontId="43" fillId="0" borderId="28" xfId="0" applyFont="1" applyBorder="1" applyAlignment="1">
      <alignment vertical="top"/>
    </xf>
    <xf numFmtId="0" fontId="43" fillId="0" borderId="30" xfId="0" applyFont="1" applyBorder="1" applyAlignment="1">
      <alignment vertical="top"/>
    </xf>
    <xf numFmtId="0" fontId="43" fillId="0" borderId="29" xfId="0" applyFont="1" applyBorder="1" applyAlignment="1">
      <alignment vertical="top"/>
    </xf>
    <xf numFmtId="0" fontId="43"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4_01/122251104" TargetMode="External" /><Relationship Id="rId2" Type="http://schemas.openxmlformats.org/officeDocument/2006/relationships/hyperlink" Target="https://podminky.urs.cz/item/CS_URS_2024_01/162751117" TargetMode="External" /><Relationship Id="rId3" Type="http://schemas.openxmlformats.org/officeDocument/2006/relationships/hyperlink" Target="https://podminky.urs.cz/item/CS_URS_2024_01/162751119" TargetMode="External" /><Relationship Id="rId4" Type="http://schemas.openxmlformats.org/officeDocument/2006/relationships/hyperlink" Target="https://podminky.urs.cz/item/CS_URS_2024_01/167151101" TargetMode="External" /><Relationship Id="rId5" Type="http://schemas.openxmlformats.org/officeDocument/2006/relationships/hyperlink" Target="https://podminky.urs.cz/item/CS_URS_2024_01/171201231" TargetMode="External" /><Relationship Id="rId6" Type="http://schemas.openxmlformats.org/officeDocument/2006/relationships/hyperlink" Target="https://podminky.urs.cz/item/CS_URS_2024_01/174151101" TargetMode="External" /><Relationship Id="rId7" Type="http://schemas.openxmlformats.org/officeDocument/2006/relationships/hyperlink" Target="https://podminky.urs.cz/item/CS_URS_2024_01/961043111" TargetMode="External" /><Relationship Id="rId8" Type="http://schemas.openxmlformats.org/officeDocument/2006/relationships/hyperlink" Target="https://podminky.urs.cz/item/CS_URS_2024_01/981011416" TargetMode="External" /><Relationship Id="rId9" Type="http://schemas.openxmlformats.org/officeDocument/2006/relationships/hyperlink" Target="https://podminky.urs.cz/item/CS_URS_2024_01/997006004" TargetMode="External" /><Relationship Id="rId10" Type="http://schemas.openxmlformats.org/officeDocument/2006/relationships/hyperlink" Target="https://podminky.urs.cz/item/CS_URS_2024_01/997006006" TargetMode="External" /><Relationship Id="rId11" Type="http://schemas.openxmlformats.org/officeDocument/2006/relationships/hyperlink" Target="https://podminky.urs.cz/item/CS_URS_2024_01/997006511" TargetMode="External" /><Relationship Id="rId12" Type="http://schemas.openxmlformats.org/officeDocument/2006/relationships/hyperlink" Target="https://podminky.urs.cz/item/CS_URS_2024_01/997006512" TargetMode="External" /><Relationship Id="rId13" Type="http://schemas.openxmlformats.org/officeDocument/2006/relationships/hyperlink" Target="https://podminky.urs.cz/item/CS_URS_2024_01/997006519" TargetMode="External" /><Relationship Id="rId14" Type="http://schemas.openxmlformats.org/officeDocument/2006/relationships/hyperlink" Target="https://podminky.urs.cz/item/CS_URS_2024_01/997006551" TargetMode="External" /><Relationship Id="rId15" Type="http://schemas.openxmlformats.org/officeDocument/2006/relationships/hyperlink" Target="https://podminky.urs.cz/item/CS_URS_2024_01/997013212" TargetMode="External" /><Relationship Id="rId16" Type="http://schemas.openxmlformats.org/officeDocument/2006/relationships/hyperlink" Target="https://podminky.urs.cz/item/CS_URS_2024_01/997013631" TargetMode="External" /><Relationship Id="rId17" Type="http://schemas.openxmlformats.org/officeDocument/2006/relationships/hyperlink" Target="https://podminky.urs.cz/item/CS_URS_2024_01/997013804" TargetMode="External" /><Relationship Id="rId18" Type="http://schemas.openxmlformats.org/officeDocument/2006/relationships/hyperlink" Target="https://podminky.urs.cz/item/CS_URS_2024_01/997013821" TargetMode="External" /><Relationship Id="rId19" Type="http://schemas.openxmlformats.org/officeDocument/2006/relationships/hyperlink" Target="https://podminky.urs.cz/item/CS_URS_2024_01/997013847" TargetMode="External" /><Relationship Id="rId20" Type="http://schemas.openxmlformats.org/officeDocument/2006/relationships/hyperlink" Target="https://podminky.urs.cz/item/CS_URS_2024_01/997013863" TargetMode="External" /><Relationship Id="rId21" Type="http://schemas.openxmlformats.org/officeDocument/2006/relationships/hyperlink" Target="https://podminky.urs.cz/item/CS_URS_2024_01/997013873" TargetMode="External" /><Relationship Id="rId22"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4_01/274351121" TargetMode="External" /><Relationship Id="rId2" Type="http://schemas.openxmlformats.org/officeDocument/2006/relationships/hyperlink" Target="https://podminky.urs.cz/item/CS_URS_2024_01/274351122" TargetMode="External" /><Relationship Id="rId3" Type="http://schemas.openxmlformats.org/officeDocument/2006/relationships/hyperlink" Target="https://podminky.urs.cz/item/CS_URS_2024_01/279311115" TargetMode="External" /><Relationship Id="rId4" Type="http://schemas.openxmlformats.org/officeDocument/2006/relationships/hyperlink" Target="https://podminky.urs.cz/item/CS_URS_2024_01/331231117" TargetMode="External" /><Relationship Id="rId5" Type="http://schemas.openxmlformats.org/officeDocument/2006/relationships/hyperlink" Target="https://podminky.urs.cz/item/CS_URS_2024_01/622321141" TargetMode="External" /><Relationship Id="rId6" Type="http://schemas.openxmlformats.org/officeDocument/2006/relationships/hyperlink" Target="https://podminky.urs.cz/item/CS_URS_2024_01/622321191" TargetMode="External" /><Relationship Id="rId7" Type="http://schemas.openxmlformats.org/officeDocument/2006/relationships/hyperlink" Target="https://podminky.urs.cz/item/CS_URS_2024_01/629995101" TargetMode="External" /><Relationship Id="rId8" Type="http://schemas.openxmlformats.org/officeDocument/2006/relationships/hyperlink" Target="https://podminky.urs.cz/item/CS_URS_2024_01/941211111" TargetMode="External" /><Relationship Id="rId9" Type="http://schemas.openxmlformats.org/officeDocument/2006/relationships/hyperlink" Target="https://podminky.urs.cz/item/CS_URS_2024_01/941211211" TargetMode="External" /><Relationship Id="rId10" Type="http://schemas.openxmlformats.org/officeDocument/2006/relationships/hyperlink" Target="https://podminky.urs.cz/item/CS_URS_2024_01/941211811" TargetMode="External" /><Relationship Id="rId11" Type="http://schemas.openxmlformats.org/officeDocument/2006/relationships/hyperlink" Target="https://podminky.urs.cz/item/CS_URS_2024_01/949101111" TargetMode="External" /><Relationship Id="rId12" Type="http://schemas.openxmlformats.org/officeDocument/2006/relationships/hyperlink" Target="https://podminky.urs.cz/item/CS_URS_2024_01/978015391" TargetMode="External" /><Relationship Id="rId13" Type="http://schemas.openxmlformats.org/officeDocument/2006/relationships/hyperlink" Target="https://podminky.urs.cz/item/CS_URS_2024_01/997006004" TargetMode="External" /><Relationship Id="rId14" Type="http://schemas.openxmlformats.org/officeDocument/2006/relationships/hyperlink" Target="https://podminky.urs.cz/item/CS_URS_2024_01/997006511" TargetMode="External" /><Relationship Id="rId15" Type="http://schemas.openxmlformats.org/officeDocument/2006/relationships/hyperlink" Target="https://podminky.urs.cz/item/CS_URS_2024_01/997006512" TargetMode="External" /><Relationship Id="rId16" Type="http://schemas.openxmlformats.org/officeDocument/2006/relationships/hyperlink" Target="https://podminky.urs.cz/item/CS_URS_2024_01/997006519" TargetMode="External" /><Relationship Id="rId17" Type="http://schemas.openxmlformats.org/officeDocument/2006/relationships/hyperlink" Target="https://podminky.urs.cz/item/CS_URS_2024_01/997006551" TargetMode="External" /><Relationship Id="rId18" Type="http://schemas.openxmlformats.org/officeDocument/2006/relationships/hyperlink" Target="https://podminky.urs.cz/item/CS_URS_2024_01/997013212" TargetMode="External" /><Relationship Id="rId19" Type="http://schemas.openxmlformats.org/officeDocument/2006/relationships/hyperlink" Target="https://podminky.urs.cz/item/CS_URS_2024_01/997013631" TargetMode="External" /><Relationship Id="rId20" Type="http://schemas.openxmlformats.org/officeDocument/2006/relationships/hyperlink" Target="https://podminky.urs.cz/item/CS_URS_2024_01/997013821" TargetMode="External" /><Relationship Id="rId21" Type="http://schemas.openxmlformats.org/officeDocument/2006/relationships/hyperlink" Target="https://podminky.urs.cz/item/CS_URS_2024_01/997013847" TargetMode="External" /><Relationship Id="rId22" Type="http://schemas.openxmlformats.org/officeDocument/2006/relationships/hyperlink" Target="https://podminky.urs.cz/item/CS_URS_2024_01/998011002" TargetMode="External" /><Relationship Id="rId23" Type="http://schemas.openxmlformats.org/officeDocument/2006/relationships/hyperlink" Target="https://podminky.urs.cz/item/CS_URS_2024_01/762341811" TargetMode="External" /><Relationship Id="rId24" Type="http://schemas.openxmlformats.org/officeDocument/2006/relationships/hyperlink" Target="https://podminky.urs.cz/item/CS_URS_2024_01/762342214" TargetMode="External" /><Relationship Id="rId25" Type="http://schemas.openxmlformats.org/officeDocument/2006/relationships/hyperlink" Target="https://podminky.urs.cz/item/CS_URS_2024_01/762342216" TargetMode="External" /><Relationship Id="rId26" Type="http://schemas.openxmlformats.org/officeDocument/2006/relationships/hyperlink" Target="https://podminky.urs.cz/item/CS_URS_2024_01/762395000" TargetMode="External" /><Relationship Id="rId27" Type="http://schemas.openxmlformats.org/officeDocument/2006/relationships/hyperlink" Target="https://podminky.urs.cz/item/CS_URS_2024_01/998762102" TargetMode="External" /><Relationship Id="rId28" Type="http://schemas.openxmlformats.org/officeDocument/2006/relationships/hyperlink" Target="https://podminky.urs.cz/item/CS_URS_2024_01/764001891" TargetMode="External" /><Relationship Id="rId29" Type="http://schemas.openxmlformats.org/officeDocument/2006/relationships/hyperlink" Target="https://podminky.urs.cz/item/CS_URS_2024_01/764002801" TargetMode="External" /><Relationship Id="rId30" Type="http://schemas.openxmlformats.org/officeDocument/2006/relationships/hyperlink" Target="https://podminky.urs.cz/item/CS_URS_2024_01/764002881" TargetMode="External" /><Relationship Id="rId31" Type="http://schemas.openxmlformats.org/officeDocument/2006/relationships/hyperlink" Target="https://podminky.urs.cz/item/CS_URS_2024_01/764004801" TargetMode="External" /><Relationship Id="rId32" Type="http://schemas.openxmlformats.org/officeDocument/2006/relationships/hyperlink" Target="https://podminky.urs.cz/item/CS_URS_2024_01/764004863" TargetMode="External" /><Relationship Id="rId33" Type="http://schemas.openxmlformats.org/officeDocument/2006/relationships/hyperlink" Target="https://podminky.urs.cz/item/CS_URS_2024_01/764212607" TargetMode="External" /><Relationship Id="rId34" Type="http://schemas.openxmlformats.org/officeDocument/2006/relationships/hyperlink" Target="https://podminky.urs.cz/item/CS_URS_2024_01/764212634" TargetMode="External" /><Relationship Id="rId35" Type="http://schemas.openxmlformats.org/officeDocument/2006/relationships/hyperlink" Target="https://podminky.urs.cz/item/CS_URS_2024_01/764212664" TargetMode="External" /><Relationship Id="rId36" Type="http://schemas.openxmlformats.org/officeDocument/2006/relationships/hyperlink" Target="https://podminky.urs.cz/item/CS_URS_2024_01/764314612" TargetMode="External" /><Relationship Id="rId37" Type="http://schemas.openxmlformats.org/officeDocument/2006/relationships/hyperlink" Target="https://podminky.urs.cz/item/CS_URS_2024_01/764508131" TargetMode="External" /><Relationship Id="rId38" Type="http://schemas.openxmlformats.org/officeDocument/2006/relationships/hyperlink" Target="https://podminky.urs.cz/item/CS_URS_2024_01/764508132" TargetMode="External" /><Relationship Id="rId39" Type="http://schemas.openxmlformats.org/officeDocument/2006/relationships/hyperlink" Target="https://podminky.urs.cz/item/CS_URS_2024_01/764508134" TargetMode="External" /><Relationship Id="rId40" Type="http://schemas.openxmlformats.org/officeDocument/2006/relationships/hyperlink" Target="https://podminky.urs.cz/item/CS_URS_2024_01/764511602" TargetMode="External" /><Relationship Id="rId41" Type="http://schemas.openxmlformats.org/officeDocument/2006/relationships/hyperlink" Target="https://podminky.urs.cz/item/CS_URS_2024_01/764511642" TargetMode="External" /><Relationship Id="rId42" Type="http://schemas.openxmlformats.org/officeDocument/2006/relationships/hyperlink" Target="https://podminky.urs.cz/item/CS_URS_2024_01/998764102" TargetMode="External" /><Relationship Id="rId43" Type="http://schemas.openxmlformats.org/officeDocument/2006/relationships/hyperlink" Target="https://podminky.urs.cz/item/CS_URS_2024_01/765111201" TargetMode="External" /><Relationship Id="rId44" Type="http://schemas.openxmlformats.org/officeDocument/2006/relationships/hyperlink" Target="https://podminky.urs.cz/item/CS_URS_2024_01/765131801" TargetMode="External" /><Relationship Id="rId45" Type="http://schemas.openxmlformats.org/officeDocument/2006/relationships/hyperlink" Target="https://podminky.urs.cz/item/CS_URS_2024_01/765131821" TargetMode="External" /><Relationship Id="rId46" Type="http://schemas.openxmlformats.org/officeDocument/2006/relationships/hyperlink" Target="https://podminky.urs.cz/item/CS_URS_2024_01/765131841" TargetMode="External" /><Relationship Id="rId47" Type="http://schemas.openxmlformats.org/officeDocument/2006/relationships/hyperlink" Target="https://podminky.urs.cz/item/CS_URS_2024_01/765131845" TargetMode="External" /><Relationship Id="rId48" Type="http://schemas.openxmlformats.org/officeDocument/2006/relationships/hyperlink" Target="https://podminky.urs.cz/item/CS_URS_2024_01/765191021" TargetMode="External" /><Relationship Id="rId49" Type="http://schemas.openxmlformats.org/officeDocument/2006/relationships/hyperlink" Target="https://podminky.urs.cz/item/CS_URS_2024_01/998765102" TargetMode="External" /><Relationship Id="rId50" Type="http://schemas.openxmlformats.org/officeDocument/2006/relationships/hyperlink" Target="https://podminky.urs.cz/item/CS_URS_2024_01/767851104" TargetMode="External" /><Relationship Id="rId51" Type="http://schemas.openxmlformats.org/officeDocument/2006/relationships/hyperlink" Target="https://podminky.urs.cz/item/CS_URS_2024_01/998767102" TargetMode="External" /><Relationship Id="rId52"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4_01/122251101" TargetMode="External" /><Relationship Id="rId2" Type="http://schemas.openxmlformats.org/officeDocument/2006/relationships/hyperlink" Target="https://podminky.urs.cz/item/CS_URS_2024_01/162251101" TargetMode="External" /><Relationship Id="rId3" Type="http://schemas.openxmlformats.org/officeDocument/2006/relationships/hyperlink" Target="https://podminky.urs.cz/item/CS_URS_2024_01/162751117" TargetMode="External" /><Relationship Id="rId4" Type="http://schemas.openxmlformats.org/officeDocument/2006/relationships/hyperlink" Target="https://podminky.urs.cz/item/CS_URS_2024_01/162751119" TargetMode="External" /><Relationship Id="rId5" Type="http://schemas.openxmlformats.org/officeDocument/2006/relationships/hyperlink" Target="https://podminky.urs.cz/item/CS_URS_2024_01/167151101" TargetMode="External" /><Relationship Id="rId6" Type="http://schemas.openxmlformats.org/officeDocument/2006/relationships/hyperlink" Target="https://podminky.urs.cz/item/CS_URS_2024_01/171201231" TargetMode="External" /><Relationship Id="rId7" Type="http://schemas.openxmlformats.org/officeDocument/2006/relationships/hyperlink" Target="https://podminky.urs.cz/item/CS_URS_2024_01/174151101" TargetMode="External" /><Relationship Id="rId8" Type="http://schemas.openxmlformats.org/officeDocument/2006/relationships/hyperlink" Target="https://podminky.urs.cz/item/CS_URS_2024_01/961043111" TargetMode="External" /><Relationship Id="rId9" Type="http://schemas.openxmlformats.org/officeDocument/2006/relationships/hyperlink" Target="https://podminky.urs.cz/item/CS_URS_2024_01/981011416" TargetMode="External" /><Relationship Id="rId10" Type="http://schemas.openxmlformats.org/officeDocument/2006/relationships/hyperlink" Target="https://podminky.urs.cz/item/CS_URS_2024_01/997006006" TargetMode="External" /><Relationship Id="rId11" Type="http://schemas.openxmlformats.org/officeDocument/2006/relationships/hyperlink" Target="https://podminky.urs.cz/item/CS_URS_2024_01/997006511" TargetMode="External" /><Relationship Id="rId12" Type="http://schemas.openxmlformats.org/officeDocument/2006/relationships/hyperlink" Target="https://podminky.urs.cz/item/CS_URS_2024_01/997006512.1" TargetMode="External" /><Relationship Id="rId13" Type="http://schemas.openxmlformats.org/officeDocument/2006/relationships/hyperlink" Target="https://podminky.urs.cz/item/CS_URS_2024_01/997006551.1" TargetMode="External" /><Relationship Id="rId14" Type="http://schemas.openxmlformats.org/officeDocument/2006/relationships/hyperlink" Target="https://podminky.urs.cz/item/CS_URS_2024_01/997013212" TargetMode="External" /><Relationship Id="rId15" Type="http://schemas.openxmlformats.org/officeDocument/2006/relationships/hyperlink" Target="https://podminky.urs.cz/item/CS_URS_2024_01/997013631" TargetMode="External" /><Relationship Id="rId16" Type="http://schemas.openxmlformats.org/officeDocument/2006/relationships/hyperlink" Target="https://podminky.urs.cz/item/CS_URS_2024_01/997013804" TargetMode="External" /><Relationship Id="rId17" Type="http://schemas.openxmlformats.org/officeDocument/2006/relationships/hyperlink" Target="https://podminky.urs.cz/item/CS_URS_2024_01/997013873" TargetMode="External" /><Relationship Id="rId18"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1"/>
      <c r="AS2" s="1"/>
      <c r="AT2" s="1"/>
      <c r="AU2" s="1"/>
      <c r="AV2" s="1"/>
      <c r="AW2" s="1"/>
      <c r="AX2" s="1"/>
      <c r="AY2" s="1"/>
      <c r="AZ2" s="1"/>
      <c r="BA2" s="1"/>
      <c r="BB2" s="1"/>
      <c r="BC2" s="1"/>
      <c r="BD2" s="1"/>
      <c r="BE2" s="1"/>
      <c r="BS2" s="20" t="s">
        <v>6</v>
      </c>
      <c r="BT2" s="20" t="s">
        <v>7</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1" customFormat="1" ht="24.96" customHeight="1">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E4" s="28" t="s">
        <v>11</v>
      </c>
      <c r="BS4" s="20" t="s">
        <v>12</v>
      </c>
    </row>
    <row r="5" s="1" customFormat="1" ht="12" customHeight="1">
      <c r="B5" s="24"/>
      <c r="C5" s="25"/>
      <c r="D5" s="29" t="s">
        <v>13</v>
      </c>
      <c r="E5" s="25"/>
      <c r="F5" s="25"/>
      <c r="G5" s="25"/>
      <c r="H5" s="25"/>
      <c r="I5" s="25"/>
      <c r="J5" s="25"/>
      <c r="K5" s="30" t="s">
        <v>14</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3"/>
      <c r="BE5" s="31" t="s">
        <v>15</v>
      </c>
      <c r="BS5" s="20" t="s">
        <v>6</v>
      </c>
    </row>
    <row r="6" s="1" customFormat="1" ht="36.96" customHeight="1">
      <c r="B6" s="24"/>
      <c r="C6" s="25"/>
      <c r="D6" s="32" t="s">
        <v>16</v>
      </c>
      <c r="E6" s="25"/>
      <c r="F6" s="25"/>
      <c r="G6" s="25"/>
      <c r="H6" s="25"/>
      <c r="I6" s="25"/>
      <c r="J6" s="25"/>
      <c r="K6" s="33" t="s">
        <v>17</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3"/>
      <c r="BE6" s="34"/>
      <c r="BS6" s="20" t="s">
        <v>6</v>
      </c>
    </row>
    <row r="7" s="1" customFormat="1" ht="12" customHeight="1">
      <c r="B7" s="24"/>
      <c r="C7" s="25"/>
      <c r="D7" s="35" t="s">
        <v>18</v>
      </c>
      <c r="E7" s="25"/>
      <c r="F7" s="25"/>
      <c r="G7" s="25"/>
      <c r="H7" s="25"/>
      <c r="I7" s="25"/>
      <c r="J7" s="25"/>
      <c r="K7" s="30" t="s">
        <v>19</v>
      </c>
      <c r="L7" s="25"/>
      <c r="M7" s="25"/>
      <c r="N7" s="25"/>
      <c r="O7" s="25"/>
      <c r="P7" s="25"/>
      <c r="Q7" s="25"/>
      <c r="R7" s="25"/>
      <c r="S7" s="25"/>
      <c r="T7" s="25"/>
      <c r="U7" s="25"/>
      <c r="V7" s="25"/>
      <c r="W7" s="25"/>
      <c r="X7" s="25"/>
      <c r="Y7" s="25"/>
      <c r="Z7" s="25"/>
      <c r="AA7" s="25"/>
      <c r="AB7" s="25"/>
      <c r="AC7" s="25"/>
      <c r="AD7" s="25"/>
      <c r="AE7" s="25"/>
      <c r="AF7" s="25"/>
      <c r="AG7" s="25"/>
      <c r="AH7" s="25"/>
      <c r="AI7" s="25"/>
      <c r="AJ7" s="25"/>
      <c r="AK7" s="35" t="s">
        <v>20</v>
      </c>
      <c r="AL7" s="25"/>
      <c r="AM7" s="25"/>
      <c r="AN7" s="30" t="s">
        <v>19</v>
      </c>
      <c r="AO7" s="25"/>
      <c r="AP7" s="25"/>
      <c r="AQ7" s="25"/>
      <c r="AR7" s="23"/>
      <c r="BE7" s="34"/>
      <c r="BS7" s="20" t="s">
        <v>6</v>
      </c>
    </row>
    <row r="8" s="1" customFormat="1" ht="12" customHeight="1">
      <c r="B8" s="24"/>
      <c r="C8" s="25"/>
      <c r="D8" s="35" t="s">
        <v>21</v>
      </c>
      <c r="E8" s="25"/>
      <c r="F8" s="25"/>
      <c r="G8" s="25"/>
      <c r="H8" s="25"/>
      <c r="I8" s="25"/>
      <c r="J8" s="25"/>
      <c r="K8" s="30" t="s">
        <v>22</v>
      </c>
      <c r="L8" s="25"/>
      <c r="M8" s="25"/>
      <c r="N8" s="25"/>
      <c r="O8" s="25"/>
      <c r="P8" s="25"/>
      <c r="Q8" s="25"/>
      <c r="R8" s="25"/>
      <c r="S8" s="25"/>
      <c r="T8" s="25"/>
      <c r="U8" s="25"/>
      <c r="V8" s="25"/>
      <c r="W8" s="25"/>
      <c r="X8" s="25"/>
      <c r="Y8" s="25"/>
      <c r="Z8" s="25"/>
      <c r="AA8" s="25"/>
      <c r="AB8" s="25"/>
      <c r="AC8" s="25"/>
      <c r="AD8" s="25"/>
      <c r="AE8" s="25"/>
      <c r="AF8" s="25"/>
      <c r="AG8" s="25"/>
      <c r="AH8" s="25"/>
      <c r="AI8" s="25"/>
      <c r="AJ8" s="25"/>
      <c r="AK8" s="35" t="s">
        <v>23</v>
      </c>
      <c r="AL8" s="25"/>
      <c r="AM8" s="25"/>
      <c r="AN8" s="36" t="s">
        <v>24</v>
      </c>
      <c r="AO8" s="25"/>
      <c r="AP8" s="25"/>
      <c r="AQ8" s="25"/>
      <c r="AR8" s="23"/>
      <c r="BE8" s="34"/>
      <c r="BS8" s="20" t="s">
        <v>6</v>
      </c>
    </row>
    <row r="9" s="1" customFormat="1" ht="14.4"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3"/>
      <c r="BE9" s="34"/>
      <c r="BS9" s="20" t="s">
        <v>6</v>
      </c>
    </row>
    <row r="10" s="1" customFormat="1" ht="12" customHeight="1">
      <c r="B10" s="24"/>
      <c r="C10" s="25"/>
      <c r="D10" s="35" t="s">
        <v>25</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5" t="s">
        <v>26</v>
      </c>
      <c r="AL10" s="25"/>
      <c r="AM10" s="25"/>
      <c r="AN10" s="30" t="s">
        <v>19</v>
      </c>
      <c r="AO10" s="25"/>
      <c r="AP10" s="25"/>
      <c r="AQ10" s="25"/>
      <c r="AR10" s="23"/>
      <c r="BE10" s="34"/>
      <c r="BS10" s="20" t="s">
        <v>6</v>
      </c>
    </row>
    <row r="11" s="1" customFormat="1" ht="18.48" customHeight="1">
      <c r="B11" s="24"/>
      <c r="C11" s="25"/>
      <c r="D11" s="25"/>
      <c r="E11" s="30" t="s">
        <v>27</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5" t="s">
        <v>28</v>
      </c>
      <c r="AL11" s="25"/>
      <c r="AM11" s="25"/>
      <c r="AN11" s="30" t="s">
        <v>19</v>
      </c>
      <c r="AO11" s="25"/>
      <c r="AP11" s="25"/>
      <c r="AQ11" s="25"/>
      <c r="AR11" s="23"/>
      <c r="BE11" s="34"/>
      <c r="BS11" s="20" t="s">
        <v>6</v>
      </c>
    </row>
    <row r="12" s="1" customFormat="1"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4"/>
      <c r="BS12" s="20" t="s">
        <v>6</v>
      </c>
    </row>
    <row r="13" s="1" customFormat="1" ht="12" customHeight="1">
      <c r="B13" s="24"/>
      <c r="C13" s="25"/>
      <c r="D13" s="35" t="s">
        <v>29</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5" t="s">
        <v>26</v>
      </c>
      <c r="AL13" s="25"/>
      <c r="AM13" s="25"/>
      <c r="AN13" s="37" t="s">
        <v>30</v>
      </c>
      <c r="AO13" s="25"/>
      <c r="AP13" s="25"/>
      <c r="AQ13" s="25"/>
      <c r="AR13" s="23"/>
      <c r="BE13" s="34"/>
      <c r="BS13" s="20" t="s">
        <v>6</v>
      </c>
    </row>
    <row r="14">
      <c r="B14" s="24"/>
      <c r="C14" s="25"/>
      <c r="D14" s="25"/>
      <c r="E14" s="37" t="s">
        <v>30</v>
      </c>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5" t="s">
        <v>28</v>
      </c>
      <c r="AL14" s="25"/>
      <c r="AM14" s="25"/>
      <c r="AN14" s="37" t="s">
        <v>30</v>
      </c>
      <c r="AO14" s="25"/>
      <c r="AP14" s="25"/>
      <c r="AQ14" s="25"/>
      <c r="AR14" s="23"/>
      <c r="BE14" s="34"/>
      <c r="BS14" s="20" t="s">
        <v>6</v>
      </c>
    </row>
    <row r="15" s="1" customFormat="1"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4"/>
      <c r="BS15" s="20" t="s">
        <v>4</v>
      </c>
    </row>
    <row r="16" s="1" customFormat="1" ht="12" customHeight="1">
      <c r="B16" s="24"/>
      <c r="C16" s="25"/>
      <c r="D16" s="35" t="s">
        <v>31</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5" t="s">
        <v>26</v>
      </c>
      <c r="AL16" s="25"/>
      <c r="AM16" s="25"/>
      <c r="AN16" s="30" t="s">
        <v>32</v>
      </c>
      <c r="AO16" s="25"/>
      <c r="AP16" s="25"/>
      <c r="AQ16" s="25"/>
      <c r="AR16" s="23"/>
      <c r="BE16" s="34"/>
      <c r="BS16" s="20" t="s">
        <v>4</v>
      </c>
    </row>
    <row r="17" s="1" customFormat="1" ht="18.48" customHeight="1">
      <c r="B17" s="24"/>
      <c r="C17" s="25"/>
      <c r="D17" s="25"/>
      <c r="E17" s="30" t="s">
        <v>33</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5" t="s">
        <v>28</v>
      </c>
      <c r="AL17" s="25"/>
      <c r="AM17" s="25"/>
      <c r="AN17" s="30" t="s">
        <v>34</v>
      </c>
      <c r="AO17" s="25"/>
      <c r="AP17" s="25"/>
      <c r="AQ17" s="25"/>
      <c r="AR17" s="23"/>
      <c r="BE17" s="34"/>
      <c r="BS17" s="20" t="s">
        <v>35</v>
      </c>
    </row>
    <row r="18" s="1" customFormat="1"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4"/>
      <c r="BS18" s="20" t="s">
        <v>6</v>
      </c>
    </row>
    <row r="19" s="1" customFormat="1" ht="12" customHeight="1">
      <c r="B19" s="24"/>
      <c r="C19" s="25"/>
      <c r="D19" s="35" t="s">
        <v>36</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5" t="s">
        <v>26</v>
      </c>
      <c r="AL19" s="25"/>
      <c r="AM19" s="25"/>
      <c r="AN19" s="30" t="s">
        <v>19</v>
      </c>
      <c r="AO19" s="25"/>
      <c r="AP19" s="25"/>
      <c r="AQ19" s="25"/>
      <c r="AR19" s="23"/>
      <c r="BE19" s="34"/>
      <c r="BS19" s="20" t="s">
        <v>6</v>
      </c>
    </row>
    <row r="20" s="1" customFormat="1" ht="18.48" customHeight="1">
      <c r="B20" s="24"/>
      <c r="C20" s="25"/>
      <c r="D20" s="25"/>
      <c r="E20" s="30" t="s">
        <v>37</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5" t="s">
        <v>28</v>
      </c>
      <c r="AL20" s="25"/>
      <c r="AM20" s="25"/>
      <c r="AN20" s="30" t="s">
        <v>19</v>
      </c>
      <c r="AO20" s="25"/>
      <c r="AP20" s="25"/>
      <c r="AQ20" s="25"/>
      <c r="AR20" s="23"/>
      <c r="BE20" s="34"/>
      <c r="BS20" s="20" t="s">
        <v>35</v>
      </c>
    </row>
    <row r="21" s="1" customFormat="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4"/>
    </row>
    <row r="22" s="1" customFormat="1" ht="12" customHeight="1">
      <c r="B22" s="24"/>
      <c r="C22" s="25"/>
      <c r="D22" s="35" t="s">
        <v>38</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4"/>
    </row>
    <row r="23" s="1" customFormat="1" ht="47.25" customHeight="1">
      <c r="B23" s="24"/>
      <c r="C23" s="25"/>
      <c r="D23" s="25"/>
      <c r="E23" s="39" t="s">
        <v>39</v>
      </c>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25"/>
      <c r="AP23" s="25"/>
      <c r="AQ23" s="25"/>
      <c r="AR23" s="23"/>
      <c r="BE23" s="34"/>
    </row>
    <row r="24" s="1" customFormat="1" ht="6.96"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4"/>
    </row>
    <row r="25" s="1" customFormat="1" ht="6.96" customHeight="1">
      <c r="B25" s="24"/>
      <c r="C25" s="25"/>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25"/>
      <c r="AQ25" s="25"/>
      <c r="AR25" s="23"/>
      <c r="BE25" s="34"/>
    </row>
    <row r="26" s="2" customFormat="1" ht="25.92" customHeight="1">
      <c r="A26" s="41"/>
      <c r="B26" s="42"/>
      <c r="C26" s="43"/>
      <c r="D26" s="44" t="s">
        <v>40</v>
      </c>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6">
        <f>ROUND(AG54,2)</f>
        <v>0</v>
      </c>
      <c r="AL26" s="45"/>
      <c r="AM26" s="45"/>
      <c r="AN26" s="45"/>
      <c r="AO26" s="45"/>
      <c r="AP26" s="43"/>
      <c r="AQ26" s="43"/>
      <c r="AR26" s="47"/>
      <c r="BE26" s="34"/>
    </row>
    <row r="27" s="2" customFormat="1" ht="6.96" customHeight="1">
      <c r="A27" s="41"/>
      <c r="B27" s="42"/>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7"/>
      <c r="BE27" s="34"/>
    </row>
    <row r="28" s="2" customFormat="1">
      <c r="A28" s="41"/>
      <c r="B28" s="42"/>
      <c r="C28" s="43"/>
      <c r="D28" s="43"/>
      <c r="E28" s="43"/>
      <c r="F28" s="43"/>
      <c r="G28" s="43"/>
      <c r="H28" s="43"/>
      <c r="I28" s="43"/>
      <c r="J28" s="43"/>
      <c r="K28" s="43"/>
      <c r="L28" s="48" t="s">
        <v>41</v>
      </c>
      <c r="M28" s="48"/>
      <c r="N28" s="48"/>
      <c r="O28" s="48"/>
      <c r="P28" s="48"/>
      <c r="Q28" s="43"/>
      <c r="R28" s="43"/>
      <c r="S28" s="43"/>
      <c r="T28" s="43"/>
      <c r="U28" s="43"/>
      <c r="V28" s="43"/>
      <c r="W28" s="48" t="s">
        <v>42</v>
      </c>
      <c r="X28" s="48"/>
      <c r="Y28" s="48"/>
      <c r="Z28" s="48"/>
      <c r="AA28" s="48"/>
      <c r="AB28" s="48"/>
      <c r="AC28" s="48"/>
      <c r="AD28" s="48"/>
      <c r="AE28" s="48"/>
      <c r="AF28" s="43"/>
      <c r="AG28" s="43"/>
      <c r="AH28" s="43"/>
      <c r="AI28" s="43"/>
      <c r="AJ28" s="43"/>
      <c r="AK28" s="48" t="s">
        <v>43</v>
      </c>
      <c r="AL28" s="48"/>
      <c r="AM28" s="48"/>
      <c r="AN28" s="48"/>
      <c r="AO28" s="48"/>
      <c r="AP28" s="43"/>
      <c r="AQ28" s="43"/>
      <c r="AR28" s="47"/>
      <c r="BE28" s="34"/>
    </row>
    <row r="29" s="3" customFormat="1" ht="14.4" customHeight="1">
      <c r="A29" s="3"/>
      <c r="B29" s="49"/>
      <c r="C29" s="50"/>
      <c r="D29" s="35" t="s">
        <v>44</v>
      </c>
      <c r="E29" s="50"/>
      <c r="F29" s="35" t="s">
        <v>45</v>
      </c>
      <c r="G29" s="50"/>
      <c r="H29" s="50"/>
      <c r="I29" s="50"/>
      <c r="J29" s="50"/>
      <c r="K29" s="50"/>
      <c r="L29" s="51">
        <v>0.20999999999999999</v>
      </c>
      <c r="M29" s="50"/>
      <c r="N29" s="50"/>
      <c r="O29" s="50"/>
      <c r="P29" s="50"/>
      <c r="Q29" s="50"/>
      <c r="R29" s="50"/>
      <c r="S29" s="50"/>
      <c r="T29" s="50"/>
      <c r="U29" s="50"/>
      <c r="V29" s="50"/>
      <c r="W29" s="52">
        <f>ROUND(AZ54, 2)</f>
        <v>0</v>
      </c>
      <c r="X29" s="50"/>
      <c r="Y29" s="50"/>
      <c r="Z29" s="50"/>
      <c r="AA29" s="50"/>
      <c r="AB29" s="50"/>
      <c r="AC29" s="50"/>
      <c r="AD29" s="50"/>
      <c r="AE29" s="50"/>
      <c r="AF29" s="50"/>
      <c r="AG29" s="50"/>
      <c r="AH29" s="50"/>
      <c r="AI29" s="50"/>
      <c r="AJ29" s="50"/>
      <c r="AK29" s="52">
        <f>ROUND(AV54, 2)</f>
        <v>0</v>
      </c>
      <c r="AL29" s="50"/>
      <c r="AM29" s="50"/>
      <c r="AN29" s="50"/>
      <c r="AO29" s="50"/>
      <c r="AP29" s="50"/>
      <c r="AQ29" s="50"/>
      <c r="AR29" s="53"/>
      <c r="BE29" s="54"/>
    </row>
    <row r="30" s="3" customFormat="1" ht="14.4" customHeight="1">
      <c r="A30" s="3"/>
      <c r="B30" s="49"/>
      <c r="C30" s="50"/>
      <c r="D30" s="50"/>
      <c r="E30" s="50"/>
      <c r="F30" s="35" t="s">
        <v>46</v>
      </c>
      <c r="G30" s="50"/>
      <c r="H30" s="50"/>
      <c r="I30" s="50"/>
      <c r="J30" s="50"/>
      <c r="K30" s="50"/>
      <c r="L30" s="51">
        <v>0.12</v>
      </c>
      <c r="M30" s="50"/>
      <c r="N30" s="50"/>
      <c r="O30" s="50"/>
      <c r="P30" s="50"/>
      <c r="Q30" s="50"/>
      <c r="R30" s="50"/>
      <c r="S30" s="50"/>
      <c r="T30" s="50"/>
      <c r="U30" s="50"/>
      <c r="V30" s="50"/>
      <c r="W30" s="52">
        <f>ROUND(BA54, 2)</f>
        <v>0</v>
      </c>
      <c r="X30" s="50"/>
      <c r="Y30" s="50"/>
      <c r="Z30" s="50"/>
      <c r="AA30" s="50"/>
      <c r="AB30" s="50"/>
      <c r="AC30" s="50"/>
      <c r="AD30" s="50"/>
      <c r="AE30" s="50"/>
      <c r="AF30" s="50"/>
      <c r="AG30" s="50"/>
      <c r="AH30" s="50"/>
      <c r="AI30" s="50"/>
      <c r="AJ30" s="50"/>
      <c r="AK30" s="52">
        <f>ROUND(AW54, 2)</f>
        <v>0</v>
      </c>
      <c r="AL30" s="50"/>
      <c r="AM30" s="50"/>
      <c r="AN30" s="50"/>
      <c r="AO30" s="50"/>
      <c r="AP30" s="50"/>
      <c r="AQ30" s="50"/>
      <c r="AR30" s="53"/>
      <c r="BE30" s="54"/>
    </row>
    <row r="31" hidden="1" s="3" customFormat="1" ht="14.4" customHeight="1">
      <c r="A31" s="3"/>
      <c r="B31" s="49"/>
      <c r="C31" s="50"/>
      <c r="D31" s="50"/>
      <c r="E31" s="50"/>
      <c r="F31" s="35" t="s">
        <v>47</v>
      </c>
      <c r="G31" s="50"/>
      <c r="H31" s="50"/>
      <c r="I31" s="50"/>
      <c r="J31" s="50"/>
      <c r="K31" s="50"/>
      <c r="L31" s="51">
        <v>0.20999999999999999</v>
      </c>
      <c r="M31" s="50"/>
      <c r="N31" s="50"/>
      <c r="O31" s="50"/>
      <c r="P31" s="50"/>
      <c r="Q31" s="50"/>
      <c r="R31" s="50"/>
      <c r="S31" s="50"/>
      <c r="T31" s="50"/>
      <c r="U31" s="50"/>
      <c r="V31" s="50"/>
      <c r="W31" s="52">
        <f>ROUND(BB54, 2)</f>
        <v>0</v>
      </c>
      <c r="X31" s="50"/>
      <c r="Y31" s="50"/>
      <c r="Z31" s="50"/>
      <c r="AA31" s="50"/>
      <c r="AB31" s="50"/>
      <c r="AC31" s="50"/>
      <c r="AD31" s="50"/>
      <c r="AE31" s="50"/>
      <c r="AF31" s="50"/>
      <c r="AG31" s="50"/>
      <c r="AH31" s="50"/>
      <c r="AI31" s="50"/>
      <c r="AJ31" s="50"/>
      <c r="AK31" s="52">
        <v>0</v>
      </c>
      <c r="AL31" s="50"/>
      <c r="AM31" s="50"/>
      <c r="AN31" s="50"/>
      <c r="AO31" s="50"/>
      <c r="AP31" s="50"/>
      <c r="AQ31" s="50"/>
      <c r="AR31" s="53"/>
      <c r="BE31" s="54"/>
    </row>
    <row r="32" hidden="1" s="3" customFormat="1" ht="14.4" customHeight="1">
      <c r="A32" s="3"/>
      <c r="B32" s="49"/>
      <c r="C32" s="50"/>
      <c r="D32" s="50"/>
      <c r="E32" s="50"/>
      <c r="F32" s="35" t="s">
        <v>48</v>
      </c>
      <c r="G32" s="50"/>
      <c r="H32" s="50"/>
      <c r="I32" s="50"/>
      <c r="J32" s="50"/>
      <c r="K32" s="50"/>
      <c r="L32" s="51">
        <v>0.12</v>
      </c>
      <c r="M32" s="50"/>
      <c r="N32" s="50"/>
      <c r="O32" s="50"/>
      <c r="P32" s="50"/>
      <c r="Q32" s="50"/>
      <c r="R32" s="50"/>
      <c r="S32" s="50"/>
      <c r="T32" s="50"/>
      <c r="U32" s="50"/>
      <c r="V32" s="50"/>
      <c r="W32" s="52">
        <f>ROUND(BC54, 2)</f>
        <v>0</v>
      </c>
      <c r="X32" s="50"/>
      <c r="Y32" s="50"/>
      <c r="Z32" s="50"/>
      <c r="AA32" s="50"/>
      <c r="AB32" s="50"/>
      <c r="AC32" s="50"/>
      <c r="AD32" s="50"/>
      <c r="AE32" s="50"/>
      <c r="AF32" s="50"/>
      <c r="AG32" s="50"/>
      <c r="AH32" s="50"/>
      <c r="AI32" s="50"/>
      <c r="AJ32" s="50"/>
      <c r="AK32" s="52">
        <v>0</v>
      </c>
      <c r="AL32" s="50"/>
      <c r="AM32" s="50"/>
      <c r="AN32" s="50"/>
      <c r="AO32" s="50"/>
      <c r="AP32" s="50"/>
      <c r="AQ32" s="50"/>
      <c r="AR32" s="53"/>
      <c r="BE32" s="54"/>
    </row>
    <row r="33" hidden="1" s="3" customFormat="1" ht="14.4" customHeight="1">
      <c r="A33" s="3"/>
      <c r="B33" s="49"/>
      <c r="C33" s="50"/>
      <c r="D33" s="50"/>
      <c r="E33" s="50"/>
      <c r="F33" s="35" t="s">
        <v>49</v>
      </c>
      <c r="G33" s="50"/>
      <c r="H33" s="50"/>
      <c r="I33" s="50"/>
      <c r="J33" s="50"/>
      <c r="K33" s="50"/>
      <c r="L33" s="51">
        <v>0</v>
      </c>
      <c r="M33" s="50"/>
      <c r="N33" s="50"/>
      <c r="O33" s="50"/>
      <c r="P33" s="50"/>
      <c r="Q33" s="50"/>
      <c r="R33" s="50"/>
      <c r="S33" s="50"/>
      <c r="T33" s="50"/>
      <c r="U33" s="50"/>
      <c r="V33" s="50"/>
      <c r="W33" s="52">
        <f>ROUND(BD54, 2)</f>
        <v>0</v>
      </c>
      <c r="X33" s="50"/>
      <c r="Y33" s="50"/>
      <c r="Z33" s="50"/>
      <c r="AA33" s="50"/>
      <c r="AB33" s="50"/>
      <c r="AC33" s="50"/>
      <c r="AD33" s="50"/>
      <c r="AE33" s="50"/>
      <c r="AF33" s="50"/>
      <c r="AG33" s="50"/>
      <c r="AH33" s="50"/>
      <c r="AI33" s="50"/>
      <c r="AJ33" s="50"/>
      <c r="AK33" s="52">
        <v>0</v>
      </c>
      <c r="AL33" s="50"/>
      <c r="AM33" s="50"/>
      <c r="AN33" s="50"/>
      <c r="AO33" s="50"/>
      <c r="AP33" s="50"/>
      <c r="AQ33" s="50"/>
      <c r="AR33" s="53"/>
      <c r="BE33" s="3"/>
    </row>
    <row r="34" s="2" customFormat="1" ht="6.96" customHeight="1">
      <c r="A34" s="41"/>
      <c r="B34" s="42"/>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7"/>
      <c r="BE34" s="41"/>
    </row>
    <row r="35" s="2" customFormat="1" ht="25.92" customHeight="1">
      <c r="A35" s="41"/>
      <c r="B35" s="42"/>
      <c r="C35" s="55"/>
      <c r="D35" s="56" t="s">
        <v>50</v>
      </c>
      <c r="E35" s="57"/>
      <c r="F35" s="57"/>
      <c r="G35" s="57"/>
      <c r="H35" s="57"/>
      <c r="I35" s="57"/>
      <c r="J35" s="57"/>
      <c r="K35" s="57"/>
      <c r="L35" s="57"/>
      <c r="M35" s="57"/>
      <c r="N35" s="57"/>
      <c r="O35" s="57"/>
      <c r="P35" s="57"/>
      <c r="Q35" s="57"/>
      <c r="R35" s="57"/>
      <c r="S35" s="57"/>
      <c r="T35" s="58" t="s">
        <v>51</v>
      </c>
      <c r="U35" s="57"/>
      <c r="V35" s="57"/>
      <c r="W35" s="57"/>
      <c r="X35" s="59" t="s">
        <v>52</v>
      </c>
      <c r="Y35" s="57"/>
      <c r="Z35" s="57"/>
      <c r="AA35" s="57"/>
      <c r="AB35" s="57"/>
      <c r="AC35" s="57"/>
      <c r="AD35" s="57"/>
      <c r="AE35" s="57"/>
      <c r="AF35" s="57"/>
      <c r="AG35" s="57"/>
      <c r="AH35" s="57"/>
      <c r="AI35" s="57"/>
      <c r="AJ35" s="57"/>
      <c r="AK35" s="60">
        <f>SUM(AK26:AK33)</f>
        <v>0</v>
      </c>
      <c r="AL35" s="57"/>
      <c r="AM35" s="57"/>
      <c r="AN35" s="57"/>
      <c r="AO35" s="61"/>
      <c r="AP35" s="55"/>
      <c r="AQ35" s="55"/>
      <c r="AR35" s="47"/>
      <c r="BE35" s="41"/>
    </row>
    <row r="36" s="2" customFormat="1" ht="6.96" customHeight="1">
      <c r="A36" s="41"/>
      <c r="B36" s="42"/>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7"/>
      <c r="BE36" s="41"/>
    </row>
    <row r="37" s="2" customFormat="1" ht="6.96" customHeight="1">
      <c r="A37" s="41"/>
      <c r="B37" s="62"/>
      <c r="C37" s="63"/>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3"/>
      <c r="AH37" s="63"/>
      <c r="AI37" s="63"/>
      <c r="AJ37" s="63"/>
      <c r="AK37" s="63"/>
      <c r="AL37" s="63"/>
      <c r="AM37" s="63"/>
      <c r="AN37" s="63"/>
      <c r="AO37" s="63"/>
      <c r="AP37" s="63"/>
      <c r="AQ37" s="63"/>
      <c r="AR37" s="47"/>
      <c r="BE37" s="41"/>
    </row>
    <row r="41" s="2" customFormat="1" ht="6.96" customHeight="1">
      <c r="A41" s="41"/>
      <c r="B41" s="64"/>
      <c r="C41" s="65"/>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47"/>
      <c r="BE41" s="41"/>
    </row>
    <row r="42" s="2" customFormat="1" ht="24.96" customHeight="1">
      <c r="A42" s="41"/>
      <c r="B42" s="42"/>
      <c r="C42" s="26" t="s">
        <v>53</v>
      </c>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7"/>
      <c r="BE42" s="41"/>
    </row>
    <row r="43" s="2" customFormat="1" ht="6.96" customHeight="1">
      <c r="A43" s="41"/>
      <c r="B43" s="42"/>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7"/>
      <c r="BE43" s="41"/>
    </row>
    <row r="44" s="4" customFormat="1" ht="12" customHeight="1">
      <c r="A44" s="4"/>
      <c r="B44" s="66"/>
      <c r="C44" s="35" t="s">
        <v>13</v>
      </c>
      <c r="D44" s="67"/>
      <c r="E44" s="67"/>
      <c r="F44" s="67"/>
      <c r="G44" s="67"/>
      <c r="H44" s="67"/>
      <c r="I44" s="67"/>
      <c r="J44" s="67"/>
      <c r="K44" s="67"/>
      <c r="L44" s="67" t="str">
        <f>K5</f>
        <v>736</v>
      </c>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8"/>
      <c r="BE44" s="4"/>
    </row>
    <row r="45" s="5" customFormat="1" ht="36.96" customHeight="1">
      <c r="A45" s="5"/>
      <c r="B45" s="69"/>
      <c r="C45" s="70" t="s">
        <v>16</v>
      </c>
      <c r="D45" s="71"/>
      <c r="E45" s="71"/>
      <c r="F45" s="71"/>
      <c r="G45" s="71"/>
      <c r="H45" s="71"/>
      <c r="I45" s="71"/>
      <c r="J45" s="71"/>
      <c r="K45" s="71"/>
      <c r="L45" s="72" t="str">
        <f>K6</f>
        <v>TRANSFORMACE DOMOVA ČERNOVICE - LIDMAŇ II.- TELČ – DEMOLICE STÁVAJÍCÍHO OBJEKTU STODOLY</v>
      </c>
      <c r="M45" s="71"/>
      <c r="N45" s="71"/>
      <c r="O45" s="71"/>
      <c r="P45" s="71"/>
      <c r="Q45" s="71"/>
      <c r="R45" s="71"/>
      <c r="S45" s="71"/>
      <c r="T45" s="71"/>
      <c r="U45" s="71"/>
      <c r="V45" s="71"/>
      <c r="W45" s="71"/>
      <c r="X45" s="71"/>
      <c r="Y45" s="71"/>
      <c r="Z45" s="71"/>
      <c r="AA45" s="71"/>
      <c r="AB45" s="71"/>
      <c r="AC45" s="71"/>
      <c r="AD45" s="71"/>
      <c r="AE45" s="71"/>
      <c r="AF45" s="71"/>
      <c r="AG45" s="71"/>
      <c r="AH45" s="71"/>
      <c r="AI45" s="71"/>
      <c r="AJ45" s="71"/>
      <c r="AK45" s="71"/>
      <c r="AL45" s="71"/>
      <c r="AM45" s="71"/>
      <c r="AN45" s="71"/>
      <c r="AO45" s="71"/>
      <c r="AP45" s="71"/>
      <c r="AQ45" s="71"/>
      <c r="AR45" s="73"/>
      <c r="BE45" s="5"/>
    </row>
    <row r="46" s="2" customFormat="1" ht="6.96" customHeight="1">
      <c r="A46" s="41"/>
      <c r="B46" s="42"/>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7"/>
      <c r="BE46" s="41"/>
    </row>
    <row r="47" s="2" customFormat="1" ht="12" customHeight="1">
      <c r="A47" s="41"/>
      <c r="B47" s="42"/>
      <c r="C47" s="35" t="s">
        <v>21</v>
      </c>
      <c r="D47" s="43"/>
      <c r="E47" s="43"/>
      <c r="F47" s="43"/>
      <c r="G47" s="43"/>
      <c r="H47" s="43"/>
      <c r="I47" s="43"/>
      <c r="J47" s="43"/>
      <c r="K47" s="43"/>
      <c r="L47" s="74" t="str">
        <f>IF(K8="","",K8)</f>
        <v>Telč</v>
      </c>
      <c r="M47" s="43"/>
      <c r="N47" s="43"/>
      <c r="O47" s="43"/>
      <c r="P47" s="43"/>
      <c r="Q47" s="43"/>
      <c r="R47" s="43"/>
      <c r="S47" s="43"/>
      <c r="T47" s="43"/>
      <c r="U47" s="43"/>
      <c r="V47" s="43"/>
      <c r="W47" s="43"/>
      <c r="X47" s="43"/>
      <c r="Y47" s="43"/>
      <c r="Z47" s="43"/>
      <c r="AA47" s="43"/>
      <c r="AB47" s="43"/>
      <c r="AC47" s="43"/>
      <c r="AD47" s="43"/>
      <c r="AE47" s="43"/>
      <c r="AF47" s="43"/>
      <c r="AG47" s="43"/>
      <c r="AH47" s="43"/>
      <c r="AI47" s="35" t="s">
        <v>23</v>
      </c>
      <c r="AJ47" s="43"/>
      <c r="AK47" s="43"/>
      <c r="AL47" s="43"/>
      <c r="AM47" s="75" t="str">
        <f>IF(AN8= "","",AN8)</f>
        <v>27. 2. 2024</v>
      </c>
      <c r="AN47" s="75"/>
      <c r="AO47" s="43"/>
      <c r="AP47" s="43"/>
      <c r="AQ47" s="43"/>
      <c r="AR47" s="47"/>
      <c r="BE47" s="41"/>
    </row>
    <row r="48" s="2" customFormat="1" ht="6.96" customHeight="1">
      <c r="A48" s="41"/>
      <c r="B48" s="42"/>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7"/>
      <c r="BE48" s="41"/>
    </row>
    <row r="49" s="2" customFormat="1" ht="25.65" customHeight="1">
      <c r="A49" s="41"/>
      <c r="B49" s="42"/>
      <c r="C49" s="35" t="s">
        <v>25</v>
      </c>
      <c r="D49" s="43"/>
      <c r="E49" s="43"/>
      <c r="F49" s="43"/>
      <c r="G49" s="43"/>
      <c r="H49" s="43"/>
      <c r="I49" s="43"/>
      <c r="J49" s="43"/>
      <c r="K49" s="43"/>
      <c r="L49" s="67" t="str">
        <f>IF(E11= "","",E11)</f>
        <v>Kraj Vysočina, Žižkova 1882/57, 56 01 Jihlava</v>
      </c>
      <c r="M49" s="43"/>
      <c r="N49" s="43"/>
      <c r="O49" s="43"/>
      <c r="P49" s="43"/>
      <c r="Q49" s="43"/>
      <c r="R49" s="43"/>
      <c r="S49" s="43"/>
      <c r="T49" s="43"/>
      <c r="U49" s="43"/>
      <c r="V49" s="43"/>
      <c r="W49" s="43"/>
      <c r="X49" s="43"/>
      <c r="Y49" s="43"/>
      <c r="Z49" s="43"/>
      <c r="AA49" s="43"/>
      <c r="AB49" s="43"/>
      <c r="AC49" s="43"/>
      <c r="AD49" s="43"/>
      <c r="AE49" s="43"/>
      <c r="AF49" s="43"/>
      <c r="AG49" s="43"/>
      <c r="AH49" s="43"/>
      <c r="AI49" s="35" t="s">
        <v>31</v>
      </c>
      <c r="AJ49" s="43"/>
      <c r="AK49" s="43"/>
      <c r="AL49" s="43"/>
      <c r="AM49" s="76" t="str">
        <f>IF(E17="","",E17)</f>
        <v xml:space="preserve">Artprojekt  Jihlava spol. s r.o., 586 01 Jihlava</v>
      </c>
      <c r="AN49" s="67"/>
      <c r="AO49" s="67"/>
      <c r="AP49" s="67"/>
      <c r="AQ49" s="43"/>
      <c r="AR49" s="47"/>
      <c r="AS49" s="77" t="s">
        <v>54</v>
      </c>
      <c r="AT49" s="78"/>
      <c r="AU49" s="79"/>
      <c r="AV49" s="79"/>
      <c r="AW49" s="79"/>
      <c r="AX49" s="79"/>
      <c r="AY49" s="79"/>
      <c r="AZ49" s="79"/>
      <c r="BA49" s="79"/>
      <c r="BB49" s="79"/>
      <c r="BC49" s="79"/>
      <c r="BD49" s="80"/>
      <c r="BE49" s="41"/>
    </row>
    <row r="50" s="2" customFormat="1" ht="15.15" customHeight="1">
      <c r="A50" s="41"/>
      <c r="B50" s="42"/>
      <c r="C50" s="35" t="s">
        <v>29</v>
      </c>
      <c r="D50" s="43"/>
      <c r="E50" s="43"/>
      <c r="F50" s="43"/>
      <c r="G50" s="43"/>
      <c r="H50" s="43"/>
      <c r="I50" s="43"/>
      <c r="J50" s="43"/>
      <c r="K50" s="43"/>
      <c r="L50" s="67" t="str">
        <f>IF(E14= "Vyplň údaj","",E14)</f>
        <v/>
      </c>
      <c r="M50" s="43"/>
      <c r="N50" s="43"/>
      <c r="O50" s="43"/>
      <c r="P50" s="43"/>
      <c r="Q50" s="43"/>
      <c r="R50" s="43"/>
      <c r="S50" s="43"/>
      <c r="T50" s="43"/>
      <c r="U50" s="43"/>
      <c r="V50" s="43"/>
      <c r="W50" s="43"/>
      <c r="X50" s="43"/>
      <c r="Y50" s="43"/>
      <c r="Z50" s="43"/>
      <c r="AA50" s="43"/>
      <c r="AB50" s="43"/>
      <c r="AC50" s="43"/>
      <c r="AD50" s="43"/>
      <c r="AE50" s="43"/>
      <c r="AF50" s="43"/>
      <c r="AG50" s="43"/>
      <c r="AH50" s="43"/>
      <c r="AI50" s="35" t="s">
        <v>36</v>
      </c>
      <c r="AJ50" s="43"/>
      <c r="AK50" s="43"/>
      <c r="AL50" s="43"/>
      <c r="AM50" s="76" t="str">
        <f>IF(E20="","",E20)</f>
        <v xml:space="preserve"> </v>
      </c>
      <c r="AN50" s="67"/>
      <c r="AO50" s="67"/>
      <c r="AP50" s="67"/>
      <c r="AQ50" s="43"/>
      <c r="AR50" s="47"/>
      <c r="AS50" s="81"/>
      <c r="AT50" s="82"/>
      <c r="AU50" s="83"/>
      <c r="AV50" s="83"/>
      <c r="AW50" s="83"/>
      <c r="AX50" s="83"/>
      <c r="AY50" s="83"/>
      <c r="AZ50" s="83"/>
      <c r="BA50" s="83"/>
      <c r="BB50" s="83"/>
      <c r="BC50" s="83"/>
      <c r="BD50" s="84"/>
      <c r="BE50" s="41"/>
    </row>
    <row r="51" s="2" customFormat="1" ht="10.8" customHeight="1">
      <c r="A51" s="41"/>
      <c r="B51" s="42"/>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7"/>
      <c r="AS51" s="85"/>
      <c r="AT51" s="86"/>
      <c r="AU51" s="87"/>
      <c r="AV51" s="87"/>
      <c r="AW51" s="87"/>
      <c r="AX51" s="87"/>
      <c r="AY51" s="87"/>
      <c r="AZ51" s="87"/>
      <c r="BA51" s="87"/>
      <c r="BB51" s="87"/>
      <c r="BC51" s="87"/>
      <c r="BD51" s="88"/>
      <c r="BE51" s="41"/>
    </row>
    <row r="52" s="2" customFormat="1" ht="29.28" customHeight="1">
      <c r="A52" s="41"/>
      <c r="B52" s="42"/>
      <c r="C52" s="89" t="s">
        <v>55</v>
      </c>
      <c r="D52" s="90"/>
      <c r="E52" s="90"/>
      <c r="F52" s="90"/>
      <c r="G52" s="90"/>
      <c r="H52" s="91"/>
      <c r="I52" s="92" t="s">
        <v>56</v>
      </c>
      <c r="J52" s="90"/>
      <c r="K52" s="90"/>
      <c r="L52" s="90"/>
      <c r="M52" s="90"/>
      <c r="N52" s="90"/>
      <c r="O52" s="90"/>
      <c r="P52" s="90"/>
      <c r="Q52" s="90"/>
      <c r="R52" s="90"/>
      <c r="S52" s="90"/>
      <c r="T52" s="90"/>
      <c r="U52" s="90"/>
      <c r="V52" s="90"/>
      <c r="W52" s="90"/>
      <c r="X52" s="90"/>
      <c r="Y52" s="90"/>
      <c r="Z52" s="90"/>
      <c r="AA52" s="90"/>
      <c r="AB52" s="90"/>
      <c r="AC52" s="90"/>
      <c r="AD52" s="90"/>
      <c r="AE52" s="90"/>
      <c r="AF52" s="90"/>
      <c r="AG52" s="93" t="s">
        <v>57</v>
      </c>
      <c r="AH52" s="90"/>
      <c r="AI52" s="90"/>
      <c r="AJ52" s="90"/>
      <c r="AK52" s="90"/>
      <c r="AL52" s="90"/>
      <c r="AM52" s="90"/>
      <c r="AN52" s="92" t="s">
        <v>58</v>
      </c>
      <c r="AO52" s="90"/>
      <c r="AP52" s="90"/>
      <c r="AQ52" s="94" t="s">
        <v>59</v>
      </c>
      <c r="AR52" s="47"/>
      <c r="AS52" s="95" t="s">
        <v>60</v>
      </c>
      <c r="AT52" s="96" t="s">
        <v>61</v>
      </c>
      <c r="AU52" s="96" t="s">
        <v>62</v>
      </c>
      <c r="AV52" s="96" t="s">
        <v>63</v>
      </c>
      <c r="AW52" s="96" t="s">
        <v>64</v>
      </c>
      <c r="AX52" s="96" t="s">
        <v>65</v>
      </c>
      <c r="AY52" s="96" t="s">
        <v>66</v>
      </c>
      <c r="AZ52" s="96" t="s">
        <v>67</v>
      </c>
      <c r="BA52" s="96" t="s">
        <v>68</v>
      </c>
      <c r="BB52" s="96" t="s">
        <v>69</v>
      </c>
      <c r="BC52" s="96" t="s">
        <v>70</v>
      </c>
      <c r="BD52" s="97" t="s">
        <v>71</v>
      </c>
      <c r="BE52" s="41"/>
    </row>
    <row r="53" s="2" customFormat="1" ht="10.8" customHeight="1">
      <c r="A53" s="41"/>
      <c r="B53" s="42"/>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c r="AR53" s="47"/>
      <c r="AS53" s="98"/>
      <c r="AT53" s="99"/>
      <c r="AU53" s="99"/>
      <c r="AV53" s="99"/>
      <c r="AW53" s="99"/>
      <c r="AX53" s="99"/>
      <c r="AY53" s="99"/>
      <c r="AZ53" s="99"/>
      <c r="BA53" s="99"/>
      <c r="BB53" s="99"/>
      <c r="BC53" s="99"/>
      <c r="BD53" s="100"/>
      <c r="BE53" s="41"/>
    </row>
    <row r="54" s="6" customFormat="1" ht="32.4" customHeight="1">
      <c r="A54" s="6"/>
      <c r="B54" s="101"/>
      <c r="C54" s="102" t="s">
        <v>72</v>
      </c>
      <c r="D54" s="103"/>
      <c r="E54" s="103"/>
      <c r="F54" s="103"/>
      <c r="G54" s="103"/>
      <c r="H54" s="103"/>
      <c r="I54" s="103"/>
      <c r="J54" s="103"/>
      <c r="K54" s="103"/>
      <c r="L54" s="103"/>
      <c r="M54" s="103"/>
      <c r="N54" s="103"/>
      <c r="O54" s="103"/>
      <c r="P54" s="103"/>
      <c r="Q54" s="103"/>
      <c r="R54" s="103"/>
      <c r="S54" s="103"/>
      <c r="T54" s="103"/>
      <c r="U54" s="103"/>
      <c r="V54" s="103"/>
      <c r="W54" s="103"/>
      <c r="X54" s="103"/>
      <c r="Y54" s="103"/>
      <c r="Z54" s="103"/>
      <c r="AA54" s="103"/>
      <c r="AB54" s="103"/>
      <c r="AC54" s="103"/>
      <c r="AD54" s="103"/>
      <c r="AE54" s="103"/>
      <c r="AF54" s="103"/>
      <c r="AG54" s="104">
        <f>ROUND(AG55+AG58+AG59,2)</f>
        <v>0</v>
      </c>
      <c r="AH54" s="104"/>
      <c r="AI54" s="104"/>
      <c r="AJ54" s="104"/>
      <c r="AK54" s="104"/>
      <c r="AL54" s="104"/>
      <c r="AM54" s="104"/>
      <c r="AN54" s="105">
        <f>SUM(AG54,AT54)</f>
        <v>0</v>
      </c>
      <c r="AO54" s="105"/>
      <c r="AP54" s="105"/>
      <c r="AQ54" s="106" t="s">
        <v>19</v>
      </c>
      <c r="AR54" s="107"/>
      <c r="AS54" s="108">
        <f>ROUND(AS55+AS58+AS59,2)</f>
        <v>0</v>
      </c>
      <c r="AT54" s="109">
        <f>ROUND(SUM(AV54:AW54),2)</f>
        <v>0</v>
      </c>
      <c r="AU54" s="110">
        <f>ROUND(AU55+AU58+AU59,5)</f>
        <v>0</v>
      </c>
      <c r="AV54" s="109">
        <f>ROUND(AZ54*L29,2)</f>
        <v>0</v>
      </c>
      <c r="AW54" s="109">
        <f>ROUND(BA54*L30,2)</f>
        <v>0</v>
      </c>
      <c r="AX54" s="109">
        <f>ROUND(BB54*L29,2)</f>
        <v>0</v>
      </c>
      <c r="AY54" s="109">
        <f>ROUND(BC54*L30,2)</f>
        <v>0</v>
      </c>
      <c r="AZ54" s="109">
        <f>ROUND(AZ55+AZ58+AZ59,2)</f>
        <v>0</v>
      </c>
      <c r="BA54" s="109">
        <f>ROUND(BA55+BA58+BA59,2)</f>
        <v>0</v>
      </c>
      <c r="BB54" s="109">
        <f>ROUND(BB55+BB58+BB59,2)</f>
        <v>0</v>
      </c>
      <c r="BC54" s="109">
        <f>ROUND(BC55+BC58+BC59,2)</f>
        <v>0</v>
      </c>
      <c r="BD54" s="111">
        <f>ROUND(BD55+BD58+BD59,2)</f>
        <v>0</v>
      </c>
      <c r="BE54" s="6"/>
      <c r="BS54" s="112" t="s">
        <v>73</v>
      </c>
      <c r="BT54" s="112" t="s">
        <v>74</v>
      </c>
      <c r="BU54" s="113" t="s">
        <v>75</v>
      </c>
      <c r="BV54" s="112" t="s">
        <v>76</v>
      </c>
      <c r="BW54" s="112" t="s">
        <v>5</v>
      </c>
      <c r="BX54" s="112" t="s">
        <v>77</v>
      </c>
      <c r="CL54" s="112" t="s">
        <v>19</v>
      </c>
    </row>
    <row r="55" s="7" customFormat="1" ht="16.5" customHeight="1">
      <c r="A55" s="7"/>
      <c r="B55" s="114"/>
      <c r="C55" s="115"/>
      <c r="D55" s="116" t="s">
        <v>78</v>
      </c>
      <c r="E55" s="116"/>
      <c r="F55" s="116"/>
      <c r="G55" s="116"/>
      <c r="H55" s="116"/>
      <c r="I55" s="117"/>
      <c r="J55" s="116" t="s">
        <v>79</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ROUND(SUM(AG56:AG57),2)</f>
        <v>0</v>
      </c>
      <c r="AH55" s="117"/>
      <c r="AI55" s="117"/>
      <c r="AJ55" s="117"/>
      <c r="AK55" s="117"/>
      <c r="AL55" s="117"/>
      <c r="AM55" s="117"/>
      <c r="AN55" s="119">
        <f>SUM(AG55,AT55)</f>
        <v>0</v>
      </c>
      <c r="AO55" s="117"/>
      <c r="AP55" s="117"/>
      <c r="AQ55" s="120" t="s">
        <v>80</v>
      </c>
      <c r="AR55" s="121"/>
      <c r="AS55" s="122">
        <f>ROUND(SUM(AS56:AS57),2)</f>
        <v>0</v>
      </c>
      <c r="AT55" s="123">
        <f>ROUND(SUM(AV55:AW55),2)</f>
        <v>0</v>
      </c>
      <c r="AU55" s="124">
        <f>ROUND(SUM(AU56:AU57),5)</f>
        <v>0</v>
      </c>
      <c r="AV55" s="123">
        <f>ROUND(AZ55*L29,2)</f>
        <v>0</v>
      </c>
      <c r="AW55" s="123">
        <f>ROUND(BA55*L30,2)</f>
        <v>0</v>
      </c>
      <c r="AX55" s="123">
        <f>ROUND(BB55*L29,2)</f>
        <v>0</v>
      </c>
      <c r="AY55" s="123">
        <f>ROUND(BC55*L30,2)</f>
        <v>0</v>
      </c>
      <c r="AZ55" s="123">
        <f>ROUND(SUM(AZ56:AZ57),2)</f>
        <v>0</v>
      </c>
      <c r="BA55" s="123">
        <f>ROUND(SUM(BA56:BA57),2)</f>
        <v>0</v>
      </c>
      <c r="BB55" s="123">
        <f>ROUND(SUM(BB56:BB57),2)</f>
        <v>0</v>
      </c>
      <c r="BC55" s="123">
        <f>ROUND(SUM(BC56:BC57),2)</f>
        <v>0</v>
      </c>
      <c r="BD55" s="125">
        <f>ROUND(SUM(BD56:BD57),2)</f>
        <v>0</v>
      </c>
      <c r="BE55" s="7"/>
      <c r="BS55" s="126" t="s">
        <v>73</v>
      </c>
      <c r="BT55" s="126" t="s">
        <v>81</v>
      </c>
      <c r="BU55" s="126" t="s">
        <v>75</v>
      </c>
      <c r="BV55" s="126" t="s">
        <v>76</v>
      </c>
      <c r="BW55" s="126" t="s">
        <v>82</v>
      </c>
      <c r="BX55" s="126" t="s">
        <v>5</v>
      </c>
      <c r="CL55" s="126" t="s">
        <v>19</v>
      </c>
      <c r="CM55" s="126" t="s">
        <v>83</v>
      </c>
    </row>
    <row r="56" s="4" customFormat="1" ht="16.5" customHeight="1">
      <c r="A56" s="127" t="s">
        <v>84</v>
      </c>
      <c r="B56" s="66"/>
      <c r="C56" s="128"/>
      <c r="D56" s="128"/>
      <c r="E56" s="129" t="s">
        <v>85</v>
      </c>
      <c r="F56" s="129"/>
      <c r="G56" s="129"/>
      <c r="H56" s="129"/>
      <c r="I56" s="129"/>
      <c r="J56" s="128"/>
      <c r="K56" s="129" t="s">
        <v>79</v>
      </c>
      <c r="L56" s="129"/>
      <c r="M56" s="129"/>
      <c r="N56" s="129"/>
      <c r="O56" s="129"/>
      <c r="P56" s="129"/>
      <c r="Q56" s="129"/>
      <c r="R56" s="129"/>
      <c r="S56" s="129"/>
      <c r="T56" s="129"/>
      <c r="U56" s="129"/>
      <c r="V56" s="129"/>
      <c r="W56" s="129"/>
      <c r="X56" s="129"/>
      <c r="Y56" s="129"/>
      <c r="Z56" s="129"/>
      <c r="AA56" s="129"/>
      <c r="AB56" s="129"/>
      <c r="AC56" s="129"/>
      <c r="AD56" s="129"/>
      <c r="AE56" s="129"/>
      <c r="AF56" s="129"/>
      <c r="AG56" s="130">
        <f>'SO 01.1 - Demolice stávaj...'!J32</f>
        <v>0</v>
      </c>
      <c r="AH56" s="128"/>
      <c r="AI56" s="128"/>
      <c r="AJ56" s="128"/>
      <c r="AK56" s="128"/>
      <c r="AL56" s="128"/>
      <c r="AM56" s="128"/>
      <c r="AN56" s="130">
        <f>SUM(AG56,AT56)</f>
        <v>0</v>
      </c>
      <c r="AO56" s="128"/>
      <c r="AP56" s="128"/>
      <c r="AQ56" s="131" t="s">
        <v>86</v>
      </c>
      <c r="AR56" s="68"/>
      <c r="AS56" s="132">
        <v>0</v>
      </c>
      <c r="AT56" s="133">
        <f>ROUND(SUM(AV56:AW56),2)</f>
        <v>0</v>
      </c>
      <c r="AU56" s="134">
        <f>'SO 01.1 - Demolice stávaj...'!P90</f>
        <v>0</v>
      </c>
      <c r="AV56" s="133">
        <f>'SO 01.1 - Demolice stávaj...'!J35</f>
        <v>0</v>
      </c>
      <c r="AW56" s="133">
        <f>'SO 01.1 - Demolice stávaj...'!J36</f>
        <v>0</v>
      </c>
      <c r="AX56" s="133">
        <f>'SO 01.1 - Demolice stávaj...'!J37</f>
        <v>0</v>
      </c>
      <c r="AY56" s="133">
        <f>'SO 01.1 - Demolice stávaj...'!J38</f>
        <v>0</v>
      </c>
      <c r="AZ56" s="133">
        <f>'SO 01.1 - Demolice stávaj...'!F35</f>
        <v>0</v>
      </c>
      <c r="BA56" s="133">
        <f>'SO 01.1 - Demolice stávaj...'!F36</f>
        <v>0</v>
      </c>
      <c r="BB56" s="133">
        <f>'SO 01.1 - Demolice stávaj...'!F37</f>
        <v>0</v>
      </c>
      <c r="BC56" s="133">
        <f>'SO 01.1 - Demolice stávaj...'!F38</f>
        <v>0</v>
      </c>
      <c r="BD56" s="135">
        <f>'SO 01.1 - Demolice stávaj...'!F39</f>
        <v>0</v>
      </c>
      <c r="BE56" s="4"/>
      <c r="BT56" s="136" t="s">
        <v>83</v>
      </c>
      <c r="BV56" s="136" t="s">
        <v>76</v>
      </c>
      <c r="BW56" s="136" t="s">
        <v>87</v>
      </c>
      <c r="BX56" s="136" t="s">
        <v>82</v>
      </c>
      <c r="CL56" s="136" t="s">
        <v>19</v>
      </c>
    </row>
    <row r="57" s="4" customFormat="1" ht="23.25" customHeight="1">
      <c r="A57" s="127" t="s">
        <v>84</v>
      </c>
      <c r="B57" s="66"/>
      <c r="C57" s="128"/>
      <c r="D57" s="128"/>
      <c r="E57" s="129" t="s">
        <v>88</v>
      </c>
      <c r="F57" s="129"/>
      <c r="G57" s="129"/>
      <c r="H57" s="129"/>
      <c r="I57" s="129"/>
      <c r="J57" s="128"/>
      <c r="K57" s="129" t="s">
        <v>89</v>
      </c>
      <c r="L57" s="129"/>
      <c r="M57" s="129"/>
      <c r="N57" s="129"/>
      <c r="O57" s="129"/>
      <c r="P57" s="129"/>
      <c r="Q57" s="129"/>
      <c r="R57" s="129"/>
      <c r="S57" s="129"/>
      <c r="T57" s="129"/>
      <c r="U57" s="129"/>
      <c r="V57" s="129"/>
      <c r="W57" s="129"/>
      <c r="X57" s="129"/>
      <c r="Y57" s="129"/>
      <c r="Z57" s="129"/>
      <c r="AA57" s="129"/>
      <c r="AB57" s="129"/>
      <c r="AC57" s="129"/>
      <c r="AD57" s="129"/>
      <c r="AE57" s="129"/>
      <c r="AF57" s="129"/>
      <c r="AG57" s="130">
        <f>'SO 01.2 - Střecha a další...'!J32</f>
        <v>0</v>
      </c>
      <c r="AH57" s="128"/>
      <c r="AI57" s="128"/>
      <c r="AJ57" s="128"/>
      <c r="AK57" s="128"/>
      <c r="AL57" s="128"/>
      <c r="AM57" s="128"/>
      <c r="AN57" s="130">
        <f>SUM(AG57,AT57)</f>
        <v>0</v>
      </c>
      <c r="AO57" s="128"/>
      <c r="AP57" s="128"/>
      <c r="AQ57" s="131" t="s">
        <v>86</v>
      </c>
      <c r="AR57" s="68"/>
      <c r="AS57" s="132">
        <v>0</v>
      </c>
      <c r="AT57" s="133">
        <f>ROUND(SUM(AV57:AW57),2)</f>
        <v>0</v>
      </c>
      <c r="AU57" s="134">
        <f>'SO 01.2 - Střecha a další...'!P99</f>
        <v>0</v>
      </c>
      <c r="AV57" s="133">
        <f>'SO 01.2 - Střecha a další...'!J35</f>
        <v>0</v>
      </c>
      <c r="AW57" s="133">
        <f>'SO 01.2 - Střecha a další...'!J36</f>
        <v>0</v>
      </c>
      <c r="AX57" s="133">
        <f>'SO 01.2 - Střecha a další...'!J37</f>
        <v>0</v>
      </c>
      <c r="AY57" s="133">
        <f>'SO 01.2 - Střecha a další...'!J38</f>
        <v>0</v>
      </c>
      <c r="AZ57" s="133">
        <f>'SO 01.2 - Střecha a další...'!F35</f>
        <v>0</v>
      </c>
      <c r="BA57" s="133">
        <f>'SO 01.2 - Střecha a další...'!F36</f>
        <v>0</v>
      </c>
      <c r="BB57" s="133">
        <f>'SO 01.2 - Střecha a další...'!F37</f>
        <v>0</v>
      </c>
      <c r="BC57" s="133">
        <f>'SO 01.2 - Střecha a další...'!F38</f>
        <v>0</v>
      </c>
      <c r="BD57" s="135">
        <f>'SO 01.2 - Střecha a další...'!F39</f>
        <v>0</v>
      </c>
      <c r="BE57" s="4"/>
      <c r="BT57" s="136" t="s">
        <v>83</v>
      </c>
      <c r="BV57" s="136" t="s">
        <v>76</v>
      </c>
      <c r="BW57" s="136" t="s">
        <v>90</v>
      </c>
      <c r="BX57" s="136" t="s">
        <v>82</v>
      </c>
      <c r="CL57" s="136" t="s">
        <v>19</v>
      </c>
    </row>
    <row r="58" s="7" customFormat="1" ht="16.5" customHeight="1">
      <c r="A58" s="127" t="s">
        <v>84</v>
      </c>
      <c r="B58" s="114"/>
      <c r="C58" s="115"/>
      <c r="D58" s="116" t="s">
        <v>91</v>
      </c>
      <c r="E58" s="116"/>
      <c r="F58" s="116"/>
      <c r="G58" s="116"/>
      <c r="H58" s="116"/>
      <c r="I58" s="117"/>
      <c r="J58" s="116" t="s">
        <v>92</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9">
        <f>'SO 02 - Demolice stávajíc...'!J30</f>
        <v>0</v>
      </c>
      <c r="AH58" s="117"/>
      <c r="AI58" s="117"/>
      <c r="AJ58" s="117"/>
      <c r="AK58" s="117"/>
      <c r="AL58" s="117"/>
      <c r="AM58" s="117"/>
      <c r="AN58" s="119">
        <f>SUM(AG58,AT58)</f>
        <v>0</v>
      </c>
      <c r="AO58" s="117"/>
      <c r="AP58" s="117"/>
      <c r="AQ58" s="120" t="s">
        <v>80</v>
      </c>
      <c r="AR58" s="121"/>
      <c r="AS58" s="122">
        <v>0</v>
      </c>
      <c r="AT58" s="123">
        <f>ROUND(SUM(AV58:AW58),2)</f>
        <v>0</v>
      </c>
      <c r="AU58" s="124">
        <f>'SO 02 - Demolice stávajíc...'!P83</f>
        <v>0</v>
      </c>
      <c r="AV58" s="123">
        <f>'SO 02 - Demolice stávajíc...'!J33</f>
        <v>0</v>
      </c>
      <c r="AW58" s="123">
        <f>'SO 02 - Demolice stávajíc...'!J34</f>
        <v>0</v>
      </c>
      <c r="AX58" s="123">
        <f>'SO 02 - Demolice stávajíc...'!J35</f>
        <v>0</v>
      </c>
      <c r="AY58" s="123">
        <f>'SO 02 - Demolice stávajíc...'!J36</f>
        <v>0</v>
      </c>
      <c r="AZ58" s="123">
        <f>'SO 02 - Demolice stávajíc...'!F33</f>
        <v>0</v>
      </c>
      <c r="BA58" s="123">
        <f>'SO 02 - Demolice stávajíc...'!F34</f>
        <v>0</v>
      </c>
      <c r="BB58" s="123">
        <f>'SO 02 - Demolice stávajíc...'!F35</f>
        <v>0</v>
      </c>
      <c r="BC58" s="123">
        <f>'SO 02 - Demolice stávajíc...'!F36</f>
        <v>0</v>
      </c>
      <c r="BD58" s="125">
        <f>'SO 02 - Demolice stávajíc...'!F37</f>
        <v>0</v>
      </c>
      <c r="BE58" s="7"/>
      <c r="BT58" s="126" t="s">
        <v>81</v>
      </c>
      <c r="BV58" s="126" t="s">
        <v>76</v>
      </c>
      <c r="BW58" s="126" t="s">
        <v>93</v>
      </c>
      <c r="BX58" s="126" t="s">
        <v>5</v>
      </c>
      <c r="CL58" s="126" t="s">
        <v>19</v>
      </c>
      <c r="CM58" s="126" t="s">
        <v>83</v>
      </c>
    </row>
    <row r="59" s="7" customFormat="1" ht="24.75" customHeight="1">
      <c r="A59" s="127" t="s">
        <v>84</v>
      </c>
      <c r="B59" s="114"/>
      <c r="C59" s="115"/>
      <c r="D59" s="116" t="s">
        <v>94</v>
      </c>
      <c r="E59" s="116"/>
      <c r="F59" s="116"/>
      <c r="G59" s="116"/>
      <c r="H59" s="116"/>
      <c r="I59" s="117"/>
      <c r="J59" s="116" t="s">
        <v>95</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9">
        <f>'VN a ON - Vedlejší náklad...'!J30</f>
        <v>0</v>
      </c>
      <c r="AH59" s="117"/>
      <c r="AI59" s="117"/>
      <c r="AJ59" s="117"/>
      <c r="AK59" s="117"/>
      <c r="AL59" s="117"/>
      <c r="AM59" s="117"/>
      <c r="AN59" s="119">
        <f>SUM(AG59,AT59)</f>
        <v>0</v>
      </c>
      <c r="AO59" s="117"/>
      <c r="AP59" s="117"/>
      <c r="AQ59" s="120" t="s">
        <v>80</v>
      </c>
      <c r="AR59" s="121"/>
      <c r="AS59" s="137">
        <v>0</v>
      </c>
      <c r="AT59" s="138">
        <f>ROUND(SUM(AV59:AW59),2)</f>
        <v>0</v>
      </c>
      <c r="AU59" s="139">
        <f>'VN a ON - Vedlejší náklad...'!P86</f>
        <v>0</v>
      </c>
      <c r="AV59" s="138">
        <f>'VN a ON - Vedlejší náklad...'!J33</f>
        <v>0</v>
      </c>
      <c r="AW59" s="138">
        <f>'VN a ON - Vedlejší náklad...'!J34</f>
        <v>0</v>
      </c>
      <c r="AX59" s="138">
        <f>'VN a ON - Vedlejší náklad...'!J35</f>
        <v>0</v>
      </c>
      <c r="AY59" s="138">
        <f>'VN a ON - Vedlejší náklad...'!J36</f>
        <v>0</v>
      </c>
      <c r="AZ59" s="138">
        <f>'VN a ON - Vedlejší náklad...'!F33</f>
        <v>0</v>
      </c>
      <c r="BA59" s="138">
        <f>'VN a ON - Vedlejší náklad...'!F34</f>
        <v>0</v>
      </c>
      <c r="BB59" s="138">
        <f>'VN a ON - Vedlejší náklad...'!F35</f>
        <v>0</v>
      </c>
      <c r="BC59" s="138">
        <f>'VN a ON - Vedlejší náklad...'!F36</f>
        <v>0</v>
      </c>
      <c r="BD59" s="140">
        <f>'VN a ON - Vedlejší náklad...'!F37</f>
        <v>0</v>
      </c>
      <c r="BE59" s="7"/>
      <c r="BT59" s="126" t="s">
        <v>81</v>
      </c>
      <c r="BV59" s="126" t="s">
        <v>76</v>
      </c>
      <c r="BW59" s="126" t="s">
        <v>96</v>
      </c>
      <c r="BX59" s="126" t="s">
        <v>5</v>
      </c>
      <c r="CL59" s="126" t="s">
        <v>19</v>
      </c>
      <c r="CM59" s="126" t="s">
        <v>83</v>
      </c>
    </row>
    <row r="60" s="2" customFormat="1" ht="30" customHeight="1">
      <c r="A60" s="41"/>
      <c r="B60" s="42"/>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7"/>
      <c r="AS60" s="41"/>
      <c r="AT60" s="41"/>
      <c r="AU60" s="41"/>
      <c r="AV60" s="41"/>
      <c r="AW60" s="41"/>
      <c r="AX60" s="41"/>
      <c r="AY60" s="41"/>
      <c r="AZ60" s="41"/>
      <c r="BA60" s="41"/>
      <c r="BB60" s="41"/>
      <c r="BC60" s="41"/>
      <c r="BD60" s="41"/>
      <c r="BE60" s="41"/>
    </row>
    <row r="61" s="2" customFormat="1" ht="6.96" customHeight="1">
      <c r="A61" s="41"/>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47"/>
      <c r="AS61" s="41"/>
      <c r="AT61" s="41"/>
      <c r="AU61" s="41"/>
      <c r="AV61" s="41"/>
      <c r="AW61" s="41"/>
      <c r="AX61" s="41"/>
      <c r="AY61" s="41"/>
      <c r="AZ61" s="41"/>
      <c r="BA61" s="41"/>
      <c r="BB61" s="41"/>
      <c r="BC61" s="41"/>
      <c r="BD61" s="41"/>
      <c r="BE61" s="41"/>
    </row>
  </sheetData>
  <sheetProtection sheet="1" formatColumns="0" formatRows="0" objects="1" scenarios="1" spinCount="100000" saltValue="avJRo0ZN6je1YFFbdX2bTXvmZMkIVX3ccdfqp3OHqijhpaRmosWVu9rSm/znqi9LN/W6n5Ay99Suj737FH3s+w==" hashValue="DoS/r605VyJLD4G7C8P9th5yhcrTRepIn3TyzPwsz2X39WmWM5OQqElLl3E3LZE0eyqsXSZPNZB14uLJoaqM6A==" algorithmName="SHA-512" password="CC35"/>
  <mergeCells count="58">
    <mergeCell ref="L45:AO45"/>
    <mergeCell ref="AM47:AN47"/>
    <mergeCell ref="AS49:AT51"/>
    <mergeCell ref="AM49:AP49"/>
    <mergeCell ref="AM50:AP50"/>
    <mergeCell ref="C52:G52"/>
    <mergeCell ref="AG52:AM52"/>
    <mergeCell ref="AN52:AP52"/>
    <mergeCell ref="I52:AF52"/>
    <mergeCell ref="AG55:AM55"/>
    <mergeCell ref="AN55:AP55"/>
    <mergeCell ref="J55:AF55"/>
    <mergeCell ref="D55:H55"/>
    <mergeCell ref="AN56:AP56"/>
    <mergeCell ref="E56:I56"/>
    <mergeCell ref="K56:AF56"/>
    <mergeCell ref="AG56:AM56"/>
    <mergeCell ref="K57:AF57"/>
    <mergeCell ref="AN57:AP57"/>
    <mergeCell ref="E57:I57"/>
    <mergeCell ref="AG57:AM57"/>
    <mergeCell ref="AG58:AM58"/>
    <mergeCell ref="AN58:AP58"/>
    <mergeCell ref="D58:H58"/>
    <mergeCell ref="J58:AF58"/>
    <mergeCell ref="AN59:AP59"/>
    <mergeCell ref="AG59:AM59"/>
    <mergeCell ref="D59:H59"/>
    <mergeCell ref="J59:AF59"/>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56" location="'SO 01.1 - Demolice stávaj...'!C2" display="/"/>
    <hyperlink ref="A57" location="'SO 01.2 - Střecha a další...'!C2" display="/"/>
    <hyperlink ref="A58" location="'SO 02 - Demolice stávajíc...'!C2" display="/"/>
    <hyperlink ref="A59" location="'VN a ON - Vedlejší náklad...'!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87</v>
      </c>
    </row>
    <row r="3" s="1" customFormat="1" ht="6.96" customHeight="1">
      <c r="B3" s="141"/>
      <c r="C3" s="142"/>
      <c r="D3" s="142"/>
      <c r="E3" s="142"/>
      <c r="F3" s="142"/>
      <c r="G3" s="142"/>
      <c r="H3" s="142"/>
      <c r="I3" s="142"/>
      <c r="J3" s="142"/>
      <c r="K3" s="142"/>
      <c r="L3" s="23"/>
      <c r="AT3" s="20" t="s">
        <v>83</v>
      </c>
    </row>
    <row r="4" s="1" customFormat="1" ht="24.96" customHeight="1">
      <c r="B4" s="23"/>
      <c r="D4" s="143" t="s">
        <v>97</v>
      </c>
      <c r="L4" s="23"/>
      <c r="M4" s="144" t="s">
        <v>10</v>
      </c>
      <c r="AT4" s="20" t="s">
        <v>4</v>
      </c>
    </row>
    <row r="5" s="1" customFormat="1" ht="6.96" customHeight="1">
      <c r="B5" s="23"/>
      <c r="L5" s="23"/>
    </row>
    <row r="6" s="1" customFormat="1" ht="12" customHeight="1">
      <c r="B6" s="23"/>
      <c r="D6" s="145" t="s">
        <v>16</v>
      </c>
      <c r="L6" s="23"/>
    </row>
    <row r="7" s="1" customFormat="1" ht="26.25" customHeight="1">
      <c r="B7" s="23"/>
      <c r="E7" s="146" t="str">
        <f>'Rekapitulace stavby'!K6</f>
        <v>TRANSFORMACE DOMOVA ČERNOVICE - LIDMAŇ II.- TELČ – DEMOLICE STÁVAJÍCÍHO OBJEKTU STODOLY</v>
      </c>
      <c r="F7" s="145"/>
      <c r="G7" s="145"/>
      <c r="H7" s="145"/>
      <c r="L7" s="23"/>
    </row>
    <row r="8" s="1" customFormat="1" ht="12" customHeight="1">
      <c r="B8" s="23"/>
      <c r="D8" s="145" t="s">
        <v>98</v>
      </c>
      <c r="L8" s="23"/>
    </row>
    <row r="9" s="2" customFormat="1" ht="16.5" customHeight="1">
      <c r="A9" s="41"/>
      <c r="B9" s="47"/>
      <c r="C9" s="41"/>
      <c r="D9" s="41"/>
      <c r="E9" s="146" t="s">
        <v>99</v>
      </c>
      <c r="F9" s="41"/>
      <c r="G9" s="41"/>
      <c r="H9" s="41"/>
      <c r="I9" s="41"/>
      <c r="J9" s="41"/>
      <c r="K9" s="41"/>
      <c r="L9" s="147"/>
      <c r="S9" s="41"/>
      <c r="T9" s="41"/>
      <c r="U9" s="41"/>
      <c r="V9" s="41"/>
      <c r="W9" s="41"/>
      <c r="X9" s="41"/>
      <c r="Y9" s="41"/>
      <c r="Z9" s="41"/>
      <c r="AA9" s="41"/>
      <c r="AB9" s="41"/>
      <c r="AC9" s="41"/>
      <c r="AD9" s="41"/>
      <c r="AE9" s="41"/>
    </row>
    <row r="10" s="2" customFormat="1" ht="12" customHeight="1">
      <c r="A10" s="41"/>
      <c r="B10" s="47"/>
      <c r="C10" s="41"/>
      <c r="D10" s="145" t="s">
        <v>100</v>
      </c>
      <c r="E10" s="41"/>
      <c r="F10" s="41"/>
      <c r="G10" s="41"/>
      <c r="H10" s="41"/>
      <c r="I10" s="41"/>
      <c r="J10" s="41"/>
      <c r="K10" s="41"/>
      <c r="L10" s="147"/>
      <c r="S10" s="41"/>
      <c r="T10" s="41"/>
      <c r="U10" s="41"/>
      <c r="V10" s="41"/>
      <c r="W10" s="41"/>
      <c r="X10" s="41"/>
      <c r="Y10" s="41"/>
      <c r="Z10" s="41"/>
      <c r="AA10" s="41"/>
      <c r="AB10" s="41"/>
      <c r="AC10" s="41"/>
      <c r="AD10" s="41"/>
      <c r="AE10" s="41"/>
    </row>
    <row r="11" s="2" customFormat="1" ht="16.5" customHeight="1">
      <c r="A11" s="41"/>
      <c r="B11" s="47"/>
      <c r="C11" s="41"/>
      <c r="D11" s="41"/>
      <c r="E11" s="148" t="s">
        <v>101</v>
      </c>
      <c r="F11" s="41"/>
      <c r="G11" s="41"/>
      <c r="H11" s="41"/>
      <c r="I11" s="41"/>
      <c r="J11" s="41"/>
      <c r="K11" s="41"/>
      <c r="L11" s="147"/>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7"/>
      <c r="S12" s="41"/>
      <c r="T12" s="41"/>
      <c r="U12" s="41"/>
      <c r="V12" s="41"/>
      <c r="W12" s="41"/>
      <c r="X12" s="41"/>
      <c r="Y12" s="41"/>
      <c r="Z12" s="41"/>
      <c r="AA12" s="41"/>
      <c r="AB12" s="41"/>
      <c r="AC12" s="41"/>
      <c r="AD12" s="41"/>
      <c r="AE12" s="41"/>
    </row>
    <row r="13" s="2" customFormat="1" ht="12" customHeight="1">
      <c r="A13" s="41"/>
      <c r="B13" s="47"/>
      <c r="C13" s="41"/>
      <c r="D13" s="145" t="s">
        <v>18</v>
      </c>
      <c r="E13" s="41"/>
      <c r="F13" s="136" t="s">
        <v>19</v>
      </c>
      <c r="G13" s="41"/>
      <c r="H13" s="41"/>
      <c r="I13" s="145" t="s">
        <v>20</v>
      </c>
      <c r="J13" s="136" t="s">
        <v>19</v>
      </c>
      <c r="K13" s="41"/>
      <c r="L13" s="147"/>
      <c r="S13" s="41"/>
      <c r="T13" s="41"/>
      <c r="U13" s="41"/>
      <c r="V13" s="41"/>
      <c r="W13" s="41"/>
      <c r="X13" s="41"/>
      <c r="Y13" s="41"/>
      <c r="Z13" s="41"/>
      <c r="AA13" s="41"/>
      <c r="AB13" s="41"/>
      <c r="AC13" s="41"/>
      <c r="AD13" s="41"/>
      <c r="AE13" s="41"/>
    </row>
    <row r="14" s="2" customFormat="1" ht="12" customHeight="1">
      <c r="A14" s="41"/>
      <c r="B14" s="47"/>
      <c r="C14" s="41"/>
      <c r="D14" s="145" t="s">
        <v>21</v>
      </c>
      <c r="E14" s="41"/>
      <c r="F14" s="136" t="s">
        <v>22</v>
      </c>
      <c r="G14" s="41"/>
      <c r="H14" s="41"/>
      <c r="I14" s="145" t="s">
        <v>23</v>
      </c>
      <c r="J14" s="149" t="str">
        <f>'Rekapitulace stavby'!AN8</f>
        <v>27. 2. 2024</v>
      </c>
      <c r="K14" s="41"/>
      <c r="L14" s="147"/>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7"/>
      <c r="S15" s="41"/>
      <c r="T15" s="41"/>
      <c r="U15" s="41"/>
      <c r="V15" s="41"/>
      <c r="W15" s="41"/>
      <c r="X15" s="41"/>
      <c r="Y15" s="41"/>
      <c r="Z15" s="41"/>
      <c r="AA15" s="41"/>
      <c r="AB15" s="41"/>
      <c r="AC15" s="41"/>
      <c r="AD15" s="41"/>
      <c r="AE15" s="41"/>
    </row>
    <row r="16" s="2" customFormat="1" ht="12" customHeight="1">
      <c r="A16" s="41"/>
      <c r="B16" s="47"/>
      <c r="C16" s="41"/>
      <c r="D16" s="145" t="s">
        <v>25</v>
      </c>
      <c r="E16" s="41"/>
      <c r="F16" s="41"/>
      <c r="G16" s="41"/>
      <c r="H16" s="41"/>
      <c r="I16" s="145" t="s">
        <v>26</v>
      </c>
      <c r="J16" s="136" t="s">
        <v>19</v>
      </c>
      <c r="K16" s="41"/>
      <c r="L16" s="147"/>
      <c r="S16" s="41"/>
      <c r="T16" s="41"/>
      <c r="U16" s="41"/>
      <c r="V16" s="41"/>
      <c r="W16" s="41"/>
      <c r="X16" s="41"/>
      <c r="Y16" s="41"/>
      <c r="Z16" s="41"/>
      <c r="AA16" s="41"/>
      <c r="AB16" s="41"/>
      <c r="AC16" s="41"/>
      <c r="AD16" s="41"/>
      <c r="AE16" s="41"/>
    </row>
    <row r="17" s="2" customFormat="1" ht="18" customHeight="1">
      <c r="A17" s="41"/>
      <c r="B17" s="47"/>
      <c r="C17" s="41"/>
      <c r="D17" s="41"/>
      <c r="E17" s="136" t="s">
        <v>27</v>
      </c>
      <c r="F17" s="41"/>
      <c r="G17" s="41"/>
      <c r="H17" s="41"/>
      <c r="I17" s="145" t="s">
        <v>28</v>
      </c>
      <c r="J17" s="136" t="s">
        <v>19</v>
      </c>
      <c r="K17" s="41"/>
      <c r="L17" s="147"/>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7"/>
      <c r="S18" s="41"/>
      <c r="T18" s="41"/>
      <c r="U18" s="41"/>
      <c r="V18" s="41"/>
      <c r="W18" s="41"/>
      <c r="X18" s="41"/>
      <c r="Y18" s="41"/>
      <c r="Z18" s="41"/>
      <c r="AA18" s="41"/>
      <c r="AB18" s="41"/>
      <c r="AC18" s="41"/>
      <c r="AD18" s="41"/>
      <c r="AE18" s="41"/>
    </row>
    <row r="19" s="2" customFormat="1" ht="12" customHeight="1">
      <c r="A19" s="41"/>
      <c r="B19" s="47"/>
      <c r="C19" s="41"/>
      <c r="D19" s="145" t="s">
        <v>29</v>
      </c>
      <c r="E19" s="41"/>
      <c r="F19" s="41"/>
      <c r="G19" s="41"/>
      <c r="H19" s="41"/>
      <c r="I19" s="145" t="s">
        <v>26</v>
      </c>
      <c r="J19" s="36" t="str">
        <f>'Rekapitulace stavby'!AN13</f>
        <v>Vyplň údaj</v>
      </c>
      <c r="K19" s="41"/>
      <c r="L19" s="147"/>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5" t="s">
        <v>28</v>
      </c>
      <c r="J20" s="36" t="str">
        <f>'Rekapitulace stavby'!AN14</f>
        <v>Vyplň údaj</v>
      </c>
      <c r="K20" s="41"/>
      <c r="L20" s="147"/>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7"/>
      <c r="S21" s="41"/>
      <c r="T21" s="41"/>
      <c r="U21" s="41"/>
      <c r="V21" s="41"/>
      <c r="W21" s="41"/>
      <c r="X21" s="41"/>
      <c r="Y21" s="41"/>
      <c r="Z21" s="41"/>
      <c r="AA21" s="41"/>
      <c r="AB21" s="41"/>
      <c r="AC21" s="41"/>
      <c r="AD21" s="41"/>
      <c r="AE21" s="41"/>
    </row>
    <row r="22" s="2" customFormat="1" ht="12" customHeight="1">
      <c r="A22" s="41"/>
      <c r="B22" s="47"/>
      <c r="C22" s="41"/>
      <c r="D22" s="145" t="s">
        <v>31</v>
      </c>
      <c r="E22" s="41"/>
      <c r="F22" s="41"/>
      <c r="G22" s="41"/>
      <c r="H22" s="41"/>
      <c r="I22" s="145" t="s">
        <v>26</v>
      </c>
      <c r="J22" s="136" t="s">
        <v>32</v>
      </c>
      <c r="K22" s="41"/>
      <c r="L22" s="147"/>
      <c r="S22" s="41"/>
      <c r="T22" s="41"/>
      <c r="U22" s="41"/>
      <c r="V22" s="41"/>
      <c r="W22" s="41"/>
      <c r="X22" s="41"/>
      <c r="Y22" s="41"/>
      <c r="Z22" s="41"/>
      <c r="AA22" s="41"/>
      <c r="AB22" s="41"/>
      <c r="AC22" s="41"/>
      <c r="AD22" s="41"/>
      <c r="AE22" s="41"/>
    </row>
    <row r="23" s="2" customFormat="1" ht="18" customHeight="1">
      <c r="A23" s="41"/>
      <c r="B23" s="47"/>
      <c r="C23" s="41"/>
      <c r="D23" s="41"/>
      <c r="E23" s="136" t="s">
        <v>33</v>
      </c>
      <c r="F23" s="41"/>
      <c r="G23" s="41"/>
      <c r="H23" s="41"/>
      <c r="I23" s="145" t="s">
        <v>28</v>
      </c>
      <c r="J23" s="136" t="s">
        <v>34</v>
      </c>
      <c r="K23" s="41"/>
      <c r="L23" s="147"/>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7"/>
      <c r="S24" s="41"/>
      <c r="T24" s="41"/>
      <c r="U24" s="41"/>
      <c r="V24" s="41"/>
      <c r="W24" s="41"/>
      <c r="X24" s="41"/>
      <c r="Y24" s="41"/>
      <c r="Z24" s="41"/>
      <c r="AA24" s="41"/>
      <c r="AB24" s="41"/>
      <c r="AC24" s="41"/>
      <c r="AD24" s="41"/>
      <c r="AE24" s="41"/>
    </row>
    <row r="25" s="2" customFormat="1" ht="12" customHeight="1">
      <c r="A25" s="41"/>
      <c r="B25" s="47"/>
      <c r="C25" s="41"/>
      <c r="D25" s="145" t="s">
        <v>36</v>
      </c>
      <c r="E25" s="41"/>
      <c r="F25" s="41"/>
      <c r="G25" s="41"/>
      <c r="H25" s="41"/>
      <c r="I25" s="145" t="s">
        <v>26</v>
      </c>
      <c r="J25" s="136" t="str">
        <f>IF('Rekapitulace stavby'!AN19="","",'Rekapitulace stavby'!AN19)</f>
        <v/>
      </c>
      <c r="K25" s="41"/>
      <c r="L25" s="147"/>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5" t="s">
        <v>28</v>
      </c>
      <c r="J26" s="136" t="str">
        <f>IF('Rekapitulace stavby'!AN20="","",'Rekapitulace stavby'!AN20)</f>
        <v/>
      </c>
      <c r="K26" s="41"/>
      <c r="L26" s="147"/>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7"/>
      <c r="S27" s="41"/>
      <c r="T27" s="41"/>
      <c r="U27" s="41"/>
      <c r="V27" s="41"/>
      <c r="W27" s="41"/>
      <c r="X27" s="41"/>
      <c r="Y27" s="41"/>
      <c r="Z27" s="41"/>
      <c r="AA27" s="41"/>
      <c r="AB27" s="41"/>
      <c r="AC27" s="41"/>
      <c r="AD27" s="41"/>
      <c r="AE27" s="41"/>
    </row>
    <row r="28" s="2" customFormat="1" ht="12" customHeight="1">
      <c r="A28" s="41"/>
      <c r="B28" s="47"/>
      <c r="C28" s="41"/>
      <c r="D28" s="145" t="s">
        <v>38</v>
      </c>
      <c r="E28" s="41"/>
      <c r="F28" s="41"/>
      <c r="G28" s="41"/>
      <c r="H28" s="41"/>
      <c r="I28" s="41"/>
      <c r="J28" s="41"/>
      <c r="K28" s="41"/>
      <c r="L28" s="147"/>
      <c r="S28" s="41"/>
      <c r="T28" s="41"/>
      <c r="U28" s="41"/>
      <c r="V28" s="41"/>
      <c r="W28" s="41"/>
      <c r="X28" s="41"/>
      <c r="Y28" s="41"/>
      <c r="Z28" s="41"/>
      <c r="AA28" s="41"/>
      <c r="AB28" s="41"/>
      <c r="AC28" s="41"/>
      <c r="AD28" s="41"/>
      <c r="AE28" s="41"/>
    </row>
    <row r="29" s="8" customFormat="1" ht="16.5" customHeight="1">
      <c r="A29" s="150"/>
      <c r="B29" s="151"/>
      <c r="C29" s="150"/>
      <c r="D29" s="150"/>
      <c r="E29" s="152" t="s">
        <v>19</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41"/>
      <c r="B30" s="47"/>
      <c r="C30" s="41"/>
      <c r="D30" s="41"/>
      <c r="E30" s="41"/>
      <c r="F30" s="41"/>
      <c r="G30" s="41"/>
      <c r="H30" s="41"/>
      <c r="I30" s="41"/>
      <c r="J30" s="41"/>
      <c r="K30" s="41"/>
      <c r="L30" s="147"/>
      <c r="S30" s="41"/>
      <c r="T30" s="41"/>
      <c r="U30" s="41"/>
      <c r="V30" s="41"/>
      <c r="W30" s="41"/>
      <c r="X30" s="41"/>
      <c r="Y30" s="41"/>
      <c r="Z30" s="41"/>
      <c r="AA30" s="41"/>
      <c r="AB30" s="41"/>
      <c r="AC30" s="41"/>
      <c r="AD30" s="41"/>
      <c r="AE30" s="41"/>
    </row>
    <row r="31" s="2" customFormat="1" ht="6.96" customHeight="1">
      <c r="A31" s="41"/>
      <c r="B31" s="47"/>
      <c r="C31" s="41"/>
      <c r="D31" s="154"/>
      <c r="E31" s="154"/>
      <c r="F31" s="154"/>
      <c r="G31" s="154"/>
      <c r="H31" s="154"/>
      <c r="I31" s="154"/>
      <c r="J31" s="154"/>
      <c r="K31" s="154"/>
      <c r="L31" s="147"/>
      <c r="S31" s="41"/>
      <c r="T31" s="41"/>
      <c r="U31" s="41"/>
      <c r="V31" s="41"/>
      <c r="W31" s="41"/>
      <c r="X31" s="41"/>
      <c r="Y31" s="41"/>
      <c r="Z31" s="41"/>
      <c r="AA31" s="41"/>
      <c r="AB31" s="41"/>
      <c r="AC31" s="41"/>
      <c r="AD31" s="41"/>
      <c r="AE31" s="41"/>
    </row>
    <row r="32" s="2" customFormat="1" ht="25.44" customHeight="1">
      <c r="A32" s="41"/>
      <c r="B32" s="47"/>
      <c r="C32" s="41"/>
      <c r="D32" s="155" t="s">
        <v>40</v>
      </c>
      <c r="E32" s="41"/>
      <c r="F32" s="41"/>
      <c r="G32" s="41"/>
      <c r="H32" s="41"/>
      <c r="I32" s="41"/>
      <c r="J32" s="156">
        <f>ROUND(J90, 2)</f>
        <v>0</v>
      </c>
      <c r="K32" s="41"/>
      <c r="L32" s="147"/>
      <c r="S32" s="41"/>
      <c r="T32" s="41"/>
      <c r="U32" s="41"/>
      <c r="V32" s="41"/>
      <c r="W32" s="41"/>
      <c r="X32" s="41"/>
      <c r="Y32" s="41"/>
      <c r="Z32" s="41"/>
      <c r="AA32" s="41"/>
      <c r="AB32" s="41"/>
      <c r="AC32" s="41"/>
      <c r="AD32" s="41"/>
      <c r="AE32" s="41"/>
    </row>
    <row r="33" s="2" customFormat="1" ht="6.96" customHeight="1">
      <c r="A33" s="41"/>
      <c r="B33" s="47"/>
      <c r="C33" s="41"/>
      <c r="D33" s="154"/>
      <c r="E33" s="154"/>
      <c r="F33" s="154"/>
      <c r="G33" s="154"/>
      <c r="H33" s="154"/>
      <c r="I33" s="154"/>
      <c r="J33" s="154"/>
      <c r="K33" s="154"/>
      <c r="L33" s="147"/>
      <c r="S33" s="41"/>
      <c r="T33" s="41"/>
      <c r="U33" s="41"/>
      <c r="V33" s="41"/>
      <c r="W33" s="41"/>
      <c r="X33" s="41"/>
      <c r="Y33" s="41"/>
      <c r="Z33" s="41"/>
      <c r="AA33" s="41"/>
      <c r="AB33" s="41"/>
      <c r="AC33" s="41"/>
      <c r="AD33" s="41"/>
      <c r="AE33" s="41"/>
    </row>
    <row r="34" s="2" customFormat="1" ht="14.4" customHeight="1">
      <c r="A34" s="41"/>
      <c r="B34" s="47"/>
      <c r="C34" s="41"/>
      <c r="D34" s="41"/>
      <c r="E34" s="41"/>
      <c r="F34" s="157" t="s">
        <v>42</v>
      </c>
      <c r="G34" s="41"/>
      <c r="H34" s="41"/>
      <c r="I34" s="157" t="s">
        <v>41</v>
      </c>
      <c r="J34" s="157" t="s">
        <v>43</v>
      </c>
      <c r="K34" s="41"/>
      <c r="L34" s="147"/>
      <c r="S34" s="41"/>
      <c r="T34" s="41"/>
      <c r="U34" s="41"/>
      <c r="V34" s="41"/>
      <c r="W34" s="41"/>
      <c r="X34" s="41"/>
      <c r="Y34" s="41"/>
      <c r="Z34" s="41"/>
      <c r="AA34" s="41"/>
      <c r="AB34" s="41"/>
      <c r="AC34" s="41"/>
      <c r="AD34" s="41"/>
      <c r="AE34" s="41"/>
    </row>
    <row r="35" s="2" customFormat="1" ht="14.4" customHeight="1">
      <c r="A35" s="41"/>
      <c r="B35" s="47"/>
      <c r="C35" s="41"/>
      <c r="D35" s="158" t="s">
        <v>44</v>
      </c>
      <c r="E35" s="145" t="s">
        <v>45</v>
      </c>
      <c r="F35" s="159">
        <f>ROUND((SUM(BE90:BE250)),  2)</f>
        <v>0</v>
      </c>
      <c r="G35" s="41"/>
      <c r="H35" s="41"/>
      <c r="I35" s="160">
        <v>0.20999999999999999</v>
      </c>
      <c r="J35" s="159">
        <f>ROUND(((SUM(BE90:BE250))*I35),  2)</f>
        <v>0</v>
      </c>
      <c r="K35" s="41"/>
      <c r="L35" s="147"/>
      <c r="S35" s="41"/>
      <c r="T35" s="41"/>
      <c r="U35" s="41"/>
      <c r="V35" s="41"/>
      <c r="W35" s="41"/>
      <c r="X35" s="41"/>
      <c r="Y35" s="41"/>
      <c r="Z35" s="41"/>
      <c r="AA35" s="41"/>
      <c r="AB35" s="41"/>
      <c r="AC35" s="41"/>
      <c r="AD35" s="41"/>
      <c r="AE35" s="41"/>
    </row>
    <row r="36" s="2" customFormat="1" ht="14.4" customHeight="1">
      <c r="A36" s="41"/>
      <c r="B36" s="47"/>
      <c r="C36" s="41"/>
      <c r="D36" s="41"/>
      <c r="E36" s="145" t="s">
        <v>46</v>
      </c>
      <c r="F36" s="159">
        <f>ROUND((SUM(BF90:BF250)),  2)</f>
        <v>0</v>
      </c>
      <c r="G36" s="41"/>
      <c r="H36" s="41"/>
      <c r="I36" s="160">
        <v>0.12</v>
      </c>
      <c r="J36" s="159">
        <f>ROUND(((SUM(BF90:BF250))*I36),  2)</f>
        <v>0</v>
      </c>
      <c r="K36" s="41"/>
      <c r="L36" s="147"/>
      <c r="S36" s="41"/>
      <c r="T36" s="41"/>
      <c r="U36" s="41"/>
      <c r="V36" s="41"/>
      <c r="W36" s="41"/>
      <c r="X36" s="41"/>
      <c r="Y36" s="41"/>
      <c r="Z36" s="41"/>
      <c r="AA36" s="41"/>
      <c r="AB36" s="41"/>
      <c r="AC36" s="41"/>
      <c r="AD36" s="41"/>
      <c r="AE36" s="41"/>
    </row>
    <row r="37" hidden="1" s="2" customFormat="1" ht="14.4" customHeight="1">
      <c r="A37" s="41"/>
      <c r="B37" s="47"/>
      <c r="C37" s="41"/>
      <c r="D37" s="41"/>
      <c r="E37" s="145" t="s">
        <v>47</v>
      </c>
      <c r="F37" s="159">
        <f>ROUND((SUM(BG90:BG250)),  2)</f>
        <v>0</v>
      </c>
      <c r="G37" s="41"/>
      <c r="H37" s="41"/>
      <c r="I37" s="160">
        <v>0.20999999999999999</v>
      </c>
      <c r="J37" s="159">
        <f>0</f>
        <v>0</v>
      </c>
      <c r="K37" s="41"/>
      <c r="L37" s="147"/>
      <c r="S37" s="41"/>
      <c r="T37" s="41"/>
      <c r="U37" s="41"/>
      <c r="V37" s="41"/>
      <c r="W37" s="41"/>
      <c r="X37" s="41"/>
      <c r="Y37" s="41"/>
      <c r="Z37" s="41"/>
      <c r="AA37" s="41"/>
      <c r="AB37" s="41"/>
      <c r="AC37" s="41"/>
      <c r="AD37" s="41"/>
      <c r="AE37" s="41"/>
    </row>
    <row r="38" hidden="1" s="2" customFormat="1" ht="14.4" customHeight="1">
      <c r="A38" s="41"/>
      <c r="B38" s="47"/>
      <c r="C38" s="41"/>
      <c r="D38" s="41"/>
      <c r="E38" s="145" t="s">
        <v>48</v>
      </c>
      <c r="F38" s="159">
        <f>ROUND((SUM(BH90:BH250)),  2)</f>
        <v>0</v>
      </c>
      <c r="G38" s="41"/>
      <c r="H38" s="41"/>
      <c r="I38" s="160">
        <v>0.12</v>
      </c>
      <c r="J38" s="159">
        <f>0</f>
        <v>0</v>
      </c>
      <c r="K38" s="41"/>
      <c r="L38" s="147"/>
      <c r="S38" s="41"/>
      <c r="T38" s="41"/>
      <c r="U38" s="41"/>
      <c r="V38" s="41"/>
      <c r="W38" s="41"/>
      <c r="X38" s="41"/>
      <c r="Y38" s="41"/>
      <c r="Z38" s="41"/>
      <c r="AA38" s="41"/>
      <c r="AB38" s="41"/>
      <c r="AC38" s="41"/>
      <c r="AD38" s="41"/>
      <c r="AE38" s="41"/>
    </row>
    <row r="39" hidden="1" s="2" customFormat="1" ht="14.4" customHeight="1">
      <c r="A39" s="41"/>
      <c r="B39" s="47"/>
      <c r="C39" s="41"/>
      <c r="D39" s="41"/>
      <c r="E39" s="145" t="s">
        <v>49</v>
      </c>
      <c r="F39" s="159">
        <f>ROUND((SUM(BI90:BI250)),  2)</f>
        <v>0</v>
      </c>
      <c r="G39" s="41"/>
      <c r="H39" s="41"/>
      <c r="I39" s="160">
        <v>0</v>
      </c>
      <c r="J39" s="159">
        <f>0</f>
        <v>0</v>
      </c>
      <c r="K39" s="41"/>
      <c r="L39" s="147"/>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7"/>
      <c r="S40" s="41"/>
      <c r="T40" s="41"/>
      <c r="U40" s="41"/>
      <c r="V40" s="41"/>
      <c r="W40" s="41"/>
      <c r="X40" s="41"/>
      <c r="Y40" s="41"/>
      <c r="Z40" s="41"/>
      <c r="AA40" s="41"/>
      <c r="AB40" s="41"/>
      <c r="AC40" s="41"/>
      <c r="AD40" s="41"/>
      <c r="AE40" s="41"/>
    </row>
    <row r="41" s="2" customFormat="1" ht="25.44" customHeight="1">
      <c r="A41" s="41"/>
      <c r="B41" s="47"/>
      <c r="C41" s="161"/>
      <c r="D41" s="162" t="s">
        <v>50</v>
      </c>
      <c r="E41" s="163"/>
      <c r="F41" s="163"/>
      <c r="G41" s="164" t="s">
        <v>51</v>
      </c>
      <c r="H41" s="165" t="s">
        <v>52</v>
      </c>
      <c r="I41" s="163"/>
      <c r="J41" s="166">
        <f>SUM(J32:J39)</f>
        <v>0</v>
      </c>
      <c r="K41" s="167"/>
      <c r="L41" s="147"/>
      <c r="S41" s="41"/>
      <c r="T41" s="41"/>
      <c r="U41" s="41"/>
      <c r="V41" s="41"/>
      <c r="W41" s="41"/>
      <c r="X41" s="41"/>
      <c r="Y41" s="41"/>
      <c r="Z41" s="41"/>
      <c r="AA41" s="41"/>
      <c r="AB41" s="41"/>
      <c r="AC41" s="41"/>
      <c r="AD41" s="41"/>
      <c r="AE41" s="41"/>
    </row>
    <row r="42" s="2" customFormat="1" ht="14.4" customHeight="1">
      <c r="A42" s="41"/>
      <c r="B42" s="168"/>
      <c r="C42" s="169"/>
      <c r="D42" s="169"/>
      <c r="E42" s="169"/>
      <c r="F42" s="169"/>
      <c r="G42" s="169"/>
      <c r="H42" s="169"/>
      <c r="I42" s="169"/>
      <c r="J42" s="169"/>
      <c r="K42" s="169"/>
      <c r="L42" s="147"/>
      <c r="S42" s="41"/>
      <c r="T42" s="41"/>
      <c r="U42" s="41"/>
      <c r="V42" s="41"/>
      <c r="W42" s="41"/>
      <c r="X42" s="41"/>
      <c r="Y42" s="41"/>
      <c r="Z42" s="41"/>
      <c r="AA42" s="41"/>
      <c r="AB42" s="41"/>
      <c r="AC42" s="41"/>
      <c r="AD42" s="41"/>
      <c r="AE42" s="41"/>
    </row>
    <row r="46" s="2" customFormat="1" ht="6.96" customHeight="1">
      <c r="A46" s="41"/>
      <c r="B46" s="170"/>
      <c r="C46" s="171"/>
      <c r="D46" s="171"/>
      <c r="E46" s="171"/>
      <c r="F46" s="171"/>
      <c r="G46" s="171"/>
      <c r="H46" s="171"/>
      <c r="I46" s="171"/>
      <c r="J46" s="171"/>
      <c r="K46" s="171"/>
      <c r="L46" s="147"/>
      <c r="S46" s="41"/>
      <c r="T46" s="41"/>
      <c r="U46" s="41"/>
      <c r="V46" s="41"/>
      <c r="W46" s="41"/>
      <c r="X46" s="41"/>
      <c r="Y46" s="41"/>
      <c r="Z46" s="41"/>
      <c r="AA46" s="41"/>
      <c r="AB46" s="41"/>
      <c r="AC46" s="41"/>
      <c r="AD46" s="41"/>
      <c r="AE46" s="41"/>
    </row>
    <row r="47" s="2" customFormat="1" ht="24.96" customHeight="1">
      <c r="A47" s="41"/>
      <c r="B47" s="42"/>
      <c r="C47" s="26" t="s">
        <v>102</v>
      </c>
      <c r="D47" s="43"/>
      <c r="E47" s="43"/>
      <c r="F47" s="43"/>
      <c r="G47" s="43"/>
      <c r="H47" s="43"/>
      <c r="I47" s="43"/>
      <c r="J47" s="43"/>
      <c r="K47" s="43"/>
      <c r="L47" s="147"/>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7"/>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7"/>
      <c r="S49" s="41"/>
      <c r="T49" s="41"/>
      <c r="U49" s="41"/>
      <c r="V49" s="41"/>
      <c r="W49" s="41"/>
      <c r="X49" s="41"/>
      <c r="Y49" s="41"/>
      <c r="Z49" s="41"/>
      <c r="AA49" s="41"/>
      <c r="AB49" s="41"/>
      <c r="AC49" s="41"/>
      <c r="AD49" s="41"/>
      <c r="AE49" s="41"/>
    </row>
    <row r="50" s="2" customFormat="1" ht="26.25" customHeight="1">
      <c r="A50" s="41"/>
      <c r="B50" s="42"/>
      <c r="C50" s="43"/>
      <c r="D50" s="43"/>
      <c r="E50" s="172" t="str">
        <f>E7</f>
        <v>TRANSFORMACE DOMOVA ČERNOVICE - LIDMAŇ II.- TELČ – DEMOLICE STÁVAJÍCÍHO OBJEKTU STODOLY</v>
      </c>
      <c r="F50" s="35"/>
      <c r="G50" s="35"/>
      <c r="H50" s="35"/>
      <c r="I50" s="43"/>
      <c r="J50" s="43"/>
      <c r="K50" s="43"/>
      <c r="L50" s="147"/>
      <c r="S50" s="41"/>
      <c r="T50" s="41"/>
      <c r="U50" s="41"/>
      <c r="V50" s="41"/>
      <c r="W50" s="41"/>
      <c r="X50" s="41"/>
      <c r="Y50" s="41"/>
      <c r="Z50" s="41"/>
      <c r="AA50" s="41"/>
      <c r="AB50" s="41"/>
      <c r="AC50" s="41"/>
      <c r="AD50" s="41"/>
      <c r="AE50" s="41"/>
    </row>
    <row r="51" s="1" customFormat="1" ht="12" customHeight="1">
      <c r="B51" s="24"/>
      <c r="C51" s="35" t="s">
        <v>98</v>
      </c>
      <c r="D51" s="25"/>
      <c r="E51" s="25"/>
      <c r="F51" s="25"/>
      <c r="G51" s="25"/>
      <c r="H51" s="25"/>
      <c r="I51" s="25"/>
      <c r="J51" s="25"/>
      <c r="K51" s="25"/>
      <c r="L51" s="23"/>
    </row>
    <row r="52" s="2" customFormat="1" ht="16.5" customHeight="1">
      <c r="A52" s="41"/>
      <c r="B52" s="42"/>
      <c r="C52" s="43"/>
      <c r="D52" s="43"/>
      <c r="E52" s="172" t="s">
        <v>99</v>
      </c>
      <c r="F52" s="43"/>
      <c r="G52" s="43"/>
      <c r="H52" s="43"/>
      <c r="I52" s="43"/>
      <c r="J52" s="43"/>
      <c r="K52" s="43"/>
      <c r="L52" s="147"/>
      <c r="S52" s="41"/>
      <c r="T52" s="41"/>
      <c r="U52" s="41"/>
      <c r="V52" s="41"/>
      <c r="W52" s="41"/>
      <c r="X52" s="41"/>
      <c r="Y52" s="41"/>
      <c r="Z52" s="41"/>
      <c r="AA52" s="41"/>
      <c r="AB52" s="41"/>
      <c r="AC52" s="41"/>
      <c r="AD52" s="41"/>
      <c r="AE52" s="41"/>
    </row>
    <row r="53" s="2" customFormat="1" ht="12" customHeight="1">
      <c r="A53" s="41"/>
      <c r="B53" s="42"/>
      <c r="C53" s="35" t="s">
        <v>100</v>
      </c>
      <c r="D53" s="43"/>
      <c r="E53" s="43"/>
      <c r="F53" s="43"/>
      <c r="G53" s="43"/>
      <c r="H53" s="43"/>
      <c r="I53" s="43"/>
      <c r="J53" s="43"/>
      <c r="K53" s="43"/>
      <c r="L53" s="147"/>
      <c r="S53" s="41"/>
      <c r="T53" s="41"/>
      <c r="U53" s="41"/>
      <c r="V53" s="41"/>
      <c r="W53" s="41"/>
      <c r="X53" s="41"/>
      <c r="Y53" s="41"/>
      <c r="Z53" s="41"/>
      <c r="AA53" s="41"/>
      <c r="AB53" s="41"/>
      <c r="AC53" s="41"/>
      <c r="AD53" s="41"/>
      <c r="AE53" s="41"/>
    </row>
    <row r="54" s="2" customFormat="1" ht="16.5" customHeight="1">
      <c r="A54" s="41"/>
      <c r="B54" s="42"/>
      <c r="C54" s="43"/>
      <c r="D54" s="43"/>
      <c r="E54" s="72" t="str">
        <f>E11</f>
        <v>SO 01.1 - Demolice stávajícího objektu stodoly</v>
      </c>
      <c r="F54" s="43"/>
      <c r="G54" s="43"/>
      <c r="H54" s="43"/>
      <c r="I54" s="43"/>
      <c r="J54" s="43"/>
      <c r="K54" s="43"/>
      <c r="L54" s="147"/>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7"/>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Telč</v>
      </c>
      <c r="G56" s="43"/>
      <c r="H56" s="43"/>
      <c r="I56" s="35" t="s">
        <v>23</v>
      </c>
      <c r="J56" s="75" t="str">
        <f>IF(J14="","",J14)</f>
        <v>27. 2. 2024</v>
      </c>
      <c r="K56" s="43"/>
      <c r="L56" s="147"/>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7"/>
      <c r="S57" s="41"/>
      <c r="T57" s="41"/>
      <c r="U57" s="41"/>
      <c r="V57" s="41"/>
      <c r="W57" s="41"/>
      <c r="X57" s="41"/>
      <c r="Y57" s="41"/>
      <c r="Z57" s="41"/>
      <c r="AA57" s="41"/>
      <c r="AB57" s="41"/>
      <c r="AC57" s="41"/>
      <c r="AD57" s="41"/>
      <c r="AE57" s="41"/>
    </row>
    <row r="58" s="2" customFormat="1" ht="40.05" customHeight="1">
      <c r="A58" s="41"/>
      <c r="B58" s="42"/>
      <c r="C58" s="35" t="s">
        <v>25</v>
      </c>
      <c r="D58" s="43"/>
      <c r="E58" s="43"/>
      <c r="F58" s="30" t="str">
        <f>E17</f>
        <v>Kraj Vysočina, Žižkova 1882/57, 56 01 Jihlava</v>
      </c>
      <c r="G58" s="43"/>
      <c r="H58" s="43"/>
      <c r="I58" s="35" t="s">
        <v>31</v>
      </c>
      <c r="J58" s="39" t="str">
        <f>E23</f>
        <v xml:space="preserve">Artprojekt  Jihlava spol. s r.o., 586 01 Jihlava</v>
      </c>
      <c r="K58" s="43"/>
      <c r="L58" s="147"/>
      <c r="S58" s="41"/>
      <c r="T58" s="41"/>
      <c r="U58" s="41"/>
      <c r="V58" s="41"/>
      <c r="W58" s="41"/>
      <c r="X58" s="41"/>
      <c r="Y58" s="41"/>
      <c r="Z58" s="41"/>
      <c r="AA58" s="41"/>
      <c r="AB58" s="41"/>
      <c r="AC58" s="41"/>
      <c r="AD58" s="41"/>
      <c r="AE58" s="41"/>
    </row>
    <row r="59" s="2" customFormat="1" ht="15.15" customHeight="1">
      <c r="A59" s="41"/>
      <c r="B59" s="42"/>
      <c r="C59" s="35" t="s">
        <v>29</v>
      </c>
      <c r="D59" s="43"/>
      <c r="E59" s="43"/>
      <c r="F59" s="30" t="str">
        <f>IF(E20="","",E20)</f>
        <v>Vyplň údaj</v>
      </c>
      <c r="G59" s="43"/>
      <c r="H59" s="43"/>
      <c r="I59" s="35" t="s">
        <v>36</v>
      </c>
      <c r="J59" s="39" t="str">
        <f>E26</f>
        <v xml:space="preserve"> </v>
      </c>
      <c r="K59" s="43"/>
      <c r="L59" s="147"/>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7"/>
      <c r="S60" s="41"/>
      <c r="T60" s="41"/>
      <c r="U60" s="41"/>
      <c r="V60" s="41"/>
      <c r="W60" s="41"/>
      <c r="X60" s="41"/>
      <c r="Y60" s="41"/>
      <c r="Z60" s="41"/>
      <c r="AA60" s="41"/>
      <c r="AB60" s="41"/>
      <c r="AC60" s="41"/>
      <c r="AD60" s="41"/>
      <c r="AE60" s="41"/>
    </row>
    <row r="61" s="2" customFormat="1" ht="29.28" customHeight="1">
      <c r="A61" s="41"/>
      <c r="B61" s="42"/>
      <c r="C61" s="173" t="s">
        <v>103</v>
      </c>
      <c r="D61" s="174"/>
      <c r="E61" s="174"/>
      <c r="F61" s="174"/>
      <c r="G61" s="174"/>
      <c r="H61" s="174"/>
      <c r="I61" s="174"/>
      <c r="J61" s="175" t="s">
        <v>104</v>
      </c>
      <c r="K61" s="174"/>
      <c r="L61" s="147"/>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7"/>
      <c r="S62" s="41"/>
      <c r="T62" s="41"/>
      <c r="U62" s="41"/>
      <c r="V62" s="41"/>
      <c r="W62" s="41"/>
      <c r="X62" s="41"/>
      <c r="Y62" s="41"/>
      <c r="Z62" s="41"/>
      <c r="AA62" s="41"/>
      <c r="AB62" s="41"/>
      <c r="AC62" s="41"/>
      <c r="AD62" s="41"/>
      <c r="AE62" s="41"/>
    </row>
    <row r="63" s="2" customFormat="1" ht="22.8" customHeight="1">
      <c r="A63" s="41"/>
      <c r="B63" s="42"/>
      <c r="C63" s="176" t="s">
        <v>72</v>
      </c>
      <c r="D63" s="43"/>
      <c r="E63" s="43"/>
      <c r="F63" s="43"/>
      <c r="G63" s="43"/>
      <c r="H63" s="43"/>
      <c r="I63" s="43"/>
      <c r="J63" s="105">
        <f>J90</f>
        <v>0</v>
      </c>
      <c r="K63" s="43"/>
      <c r="L63" s="147"/>
      <c r="S63" s="41"/>
      <c r="T63" s="41"/>
      <c r="U63" s="41"/>
      <c r="V63" s="41"/>
      <c r="W63" s="41"/>
      <c r="X63" s="41"/>
      <c r="Y63" s="41"/>
      <c r="Z63" s="41"/>
      <c r="AA63" s="41"/>
      <c r="AB63" s="41"/>
      <c r="AC63" s="41"/>
      <c r="AD63" s="41"/>
      <c r="AE63" s="41"/>
      <c r="AU63" s="20" t="s">
        <v>105</v>
      </c>
    </row>
    <row r="64" s="9" customFormat="1" ht="24.96" customHeight="1">
      <c r="A64" s="9"/>
      <c r="B64" s="177"/>
      <c r="C64" s="178"/>
      <c r="D64" s="179" t="s">
        <v>106</v>
      </c>
      <c r="E64" s="180"/>
      <c r="F64" s="180"/>
      <c r="G64" s="180"/>
      <c r="H64" s="180"/>
      <c r="I64" s="180"/>
      <c r="J64" s="181">
        <f>J91</f>
        <v>0</v>
      </c>
      <c r="K64" s="178"/>
      <c r="L64" s="182"/>
      <c r="S64" s="9"/>
      <c r="T64" s="9"/>
      <c r="U64" s="9"/>
      <c r="V64" s="9"/>
      <c r="W64" s="9"/>
      <c r="X64" s="9"/>
      <c r="Y64" s="9"/>
      <c r="Z64" s="9"/>
      <c r="AA64" s="9"/>
      <c r="AB64" s="9"/>
      <c r="AC64" s="9"/>
      <c r="AD64" s="9"/>
      <c r="AE64" s="9"/>
    </row>
    <row r="65" s="10" customFormat="1" ht="19.92" customHeight="1">
      <c r="A65" s="10"/>
      <c r="B65" s="183"/>
      <c r="C65" s="128"/>
      <c r="D65" s="184" t="s">
        <v>107</v>
      </c>
      <c r="E65" s="185"/>
      <c r="F65" s="185"/>
      <c r="G65" s="185"/>
      <c r="H65" s="185"/>
      <c r="I65" s="185"/>
      <c r="J65" s="186">
        <f>J92</f>
        <v>0</v>
      </c>
      <c r="K65" s="128"/>
      <c r="L65" s="187"/>
      <c r="S65" s="10"/>
      <c r="T65" s="10"/>
      <c r="U65" s="10"/>
      <c r="V65" s="10"/>
      <c r="W65" s="10"/>
      <c r="X65" s="10"/>
      <c r="Y65" s="10"/>
      <c r="Z65" s="10"/>
      <c r="AA65" s="10"/>
      <c r="AB65" s="10"/>
      <c r="AC65" s="10"/>
      <c r="AD65" s="10"/>
      <c r="AE65" s="10"/>
    </row>
    <row r="66" s="10" customFormat="1" ht="19.92" customHeight="1">
      <c r="A66" s="10"/>
      <c r="B66" s="183"/>
      <c r="C66" s="128"/>
      <c r="D66" s="184" t="s">
        <v>108</v>
      </c>
      <c r="E66" s="185"/>
      <c r="F66" s="185"/>
      <c r="G66" s="185"/>
      <c r="H66" s="185"/>
      <c r="I66" s="185"/>
      <c r="J66" s="186">
        <f>J138</f>
        <v>0</v>
      </c>
      <c r="K66" s="128"/>
      <c r="L66" s="187"/>
      <c r="S66" s="10"/>
      <c r="T66" s="10"/>
      <c r="U66" s="10"/>
      <c r="V66" s="10"/>
      <c r="W66" s="10"/>
      <c r="X66" s="10"/>
      <c r="Y66" s="10"/>
      <c r="Z66" s="10"/>
      <c r="AA66" s="10"/>
      <c r="AB66" s="10"/>
      <c r="AC66" s="10"/>
      <c r="AD66" s="10"/>
      <c r="AE66" s="10"/>
    </row>
    <row r="67" s="10" customFormat="1" ht="19.92" customHeight="1">
      <c r="A67" s="10"/>
      <c r="B67" s="183"/>
      <c r="C67" s="128"/>
      <c r="D67" s="184" t="s">
        <v>109</v>
      </c>
      <c r="E67" s="185"/>
      <c r="F67" s="185"/>
      <c r="G67" s="185"/>
      <c r="H67" s="185"/>
      <c r="I67" s="185"/>
      <c r="J67" s="186">
        <f>J169</f>
        <v>0</v>
      </c>
      <c r="K67" s="128"/>
      <c r="L67" s="187"/>
      <c r="S67" s="10"/>
      <c r="T67" s="10"/>
      <c r="U67" s="10"/>
      <c r="V67" s="10"/>
      <c r="W67" s="10"/>
      <c r="X67" s="10"/>
      <c r="Y67" s="10"/>
      <c r="Z67" s="10"/>
      <c r="AA67" s="10"/>
      <c r="AB67" s="10"/>
      <c r="AC67" s="10"/>
      <c r="AD67" s="10"/>
      <c r="AE67" s="10"/>
    </row>
    <row r="68" s="9" customFormat="1" ht="24.96" customHeight="1">
      <c r="A68" s="9"/>
      <c r="B68" s="177"/>
      <c r="C68" s="178"/>
      <c r="D68" s="179" t="s">
        <v>110</v>
      </c>
      <c r="E68" s="180"/>
      <c r="F68" s="180"/>
      <c r="G68" s="180"/>
      <c r="H68" s="180"/>
      <c r="I68" s="180"/>
      <c r="J68" s="181">
        <f>J238</f>
        <v>0</v>
      </c>
      <c r="K68" s="178"/>
      <c r="L68" s="182"/>
      <c r="S68" s="9"/>
      <c r="T68" s="9"/>
      <c r="U68" s="9"/>
      <c r="V68" s="9"/>
      <c r="W68" s="9"/>
      <c r="X68" s="9"/>
      <c r="Y68" s="9"/>
      <c r="Z68" s="9"/>
      <c r="AA68" s="9"/>
      <c r="AB68" s="9"/>
      <c r="AC68" s="9"/>
      <c r="AD68" s="9"/>
      <c r="AE68" s="9"/>
    </row>
    <row r="69" s="2" customFormat="1" ht="21.84" customHeight="1">
      <c r="A69" s="41"/>
      <c r="B69" s="42"/>
      <c r="C69" s="43"/>
      <c r="D69" s="43"/>
      <c r="E69" s="43"/>
      <c r="F69" s="43"/>
      <c r="G69" s="43"/>
      <c r="H69" s="43"/>
      <c r="I69" s="43"/>
      <c r="J69" s="43"/>
      <c r="K69" s="43"/>
      <c r="L69" s="147"/>
      <c r="S69" s="41"/>
      <c r="T69" s="41"/>
      <c r="U69" s="41"/>
      <c r="V69" s="41"/>
      <c r="W69" s="41"/>
      <c r="X69" s="41"/>
      <c r="Y69" s="41"/>
      <c r="Z69" s="41"/>
      <c r="AA69" s="41"/>
      <c r="AB69" s="41"/>
      <c r="AC69" s="41"/>
      <c r="AD69" s="41"/>
      <c r="AE69" s="41"/>
    </row>
    <row r="70" s="2" customFormat="1" ht="6.96" customHeight="1">
      <c r="A70" s="41"/>
      <c r="B70" s="62"/>
      <c r="C70" s="63"/>
      <c r="D70" s="63"/>
      <c r="E70" s="63"/>
      <c r="F70" s="63"/>
      <c r="G70" s="63"/>
      <c r="H70" s="63"/>
      <c r="I70" s="63"/>
      <c r="J70" s="63"/>
      <c r="K70" s="63"/>
      <c r="L70" s="147"/>
      <c r="S70" s="41"/>
      <c r="T70" s="41"/>
      <c r="U70" s="41"/>
      <c r="V70" s="41"/>
      <c r="W70" s="41"/>
      <c r="X70" s="41"/>
      <c r="Y70" s="41"/>
      <c r="Z70" s="41"/>
      <c r="AA70" s="41"/>
      <c r="AB70" s="41"/>
      <c r="AC70" s="41"/>
      <c r="AD70" s="41"/>
      <c r="AE70" s="41"/>
    </row>
    <row r="74" s="2" customFormat="1" ht="6.96" customHeight="1">
      <c r="A74" s="41"/>
      <c r="B74" s="64"/>
      <c r="C74" s="65"/>
      <c r="D74" s="65"/>
      <c r="E74" s="65"/>
      <c r="F74" s="65"/>
      <c r="G74" s="65"/>
      <c r="H74" s="65"/>
      <c r="I74" s="65"/>
      <c r="J74" s="65"/>
      <c r="K74" s="65"/>
      <c r="L74" s="147"/>
      <c r="S74" s="41"/>
      <c r="T74" s="41"/>
      <c r="U74" s="41"/>
      <c r="V74" s="41"/>
      <c r="W74" s="41"/>
      <c r="X74" s="41"/>
      <c r="Y74" s="41"/>
      <c r="Z74" s="41"/>
      <c r="AA74" s="41"/>
      <c r="AB74" s="41"/>
      <c r="AC74" s="41"/>
      <c r="AD74" s="41"/>
      <c r="AE74" s="41"/>
    </row>
    <row r="75" s="2" customFormat="1" ht="24.96" customHeight="1">
      <c r="A75" s="41"/>
      <c r="B75" s="42"/>
      <c r="C75" s="26" t="s">
        <v>111</v>
      </c>
      <c r="D75" s="43"/>
      <c r="E75" s="43"/>
      <c r="F75" s="43"/>
      <c r="G75" s="43"/>
      <c r="H75" s="43"/>
      <c r="I75" s="43"/>
      <c r="J75" s="43"/>
      <c r="K75" s="43"/>
      <c r="L75" s="147"/>
      <c r="S75" s="41"/>
      <c r="T75" s="41"/>
      <c r="U75" s="41"/>
      <c r="V75" s="41"/>
      <c r="W75" s="41"/>
      <c r="X75" s="41"/>
      <c r="Y75" s="41"/>
      <c r="Z75" s="41"/>
      <c r="AA75" s="41"/>
      <c r="AB75" s="41"/>
      <c r="AC75" s="41"/>
      <c r="AD75" s="41"/>
      <c r="AE75" s="41"/>
    </row>
    <row r="76" s="2" customFormat="1" ht="6.96" customHeight="1">
      <c r="A76" s="41"/>
      <c r="B76" s="42"/>
      <c r="C76" s="43"/>
      <c r="D76" s="43"/>
      <c r="E76" s="43"/>
      <c r="F76" s="43"/>
      <c r="G76" s="43"/>
      <c r="H76" s="43"/>
      <c r="I76" s="43"/>
      <c r="J76" s="43"/>
      <c r="K76" s="43"/>
      <c r="L76" s="147"/>
      <c r="S76" s="41"/>
      <c r="T76" s="41"/>
      <c r="U76" s="41"/>
      <c r="V76" s="41"/>
      <c r="W76" s="41"/>
      <c r="X76" s="41"/>
      <c r="Y76" s="41"/>
      <c r="Z76" s="41"/>
      <c r="AA76" s="41"/>
      <c r="AB76" s="41"/>
      <c r="AC76" s="41"/>
      <c r="AD76" s="41"/>
      <c r="AE76" s="41"/>
    </row>
    <row r="77" s="2" customFormat="1" ht="12" customHeight="1">
      <c r="A77" s="41"/>
      <c r="B77" s="42"/>
      <c r="C77" s="35" t="s">
        <v>16</v>
      </c>
      <c r="D77" s="43"/>
      <c r="E77" s="43"/>
      <c r="F77" s="43"/>
      <c r="G77" s="43"/>
      <c r="H77" s="43"/>
      <c r="I77" s="43"/>
      <c r="J77" s="43"/>
      <c r="K77" s="43"/>
      <c r="L77" s="147"/>
      <c r="S77" s="41"/>
      <c r="T77" s="41"/>
      <c r="U77" s="41"/>
      <c r="V77" s="41"/>
      <c r="W77" s="41"/>
      <c r="X77" s="41"/>
      <c r="Y77" s="41"/>
      <c r="Z77" s="41"/>
      <c r="AA77" s="41"/>
      <c r="AB77" s="41"/>
      <c r="AC77" s="41"/>
      <c r="AD77" s="41"/>
      <c r="AE77" s="41"/>
    </row>
    <row r="78" s="2" customFormat="1" ht="26.25" customHeight="1">
      <c r="A78" s="41"/>
      <c r="B78" s="42"/>
      <c r="C78" s="43"/>
      <c r="D78" s="43"/>
      <c r="E78" s="172" t="str">
        <f>E7</f>
        <v>TRANSFORMACE DOMOVA ČERNOVICE - LIDMAŇ II.- TELČ – DEMOLICE STÁVAJÍCÍHO OBJEKTU STODOLY</v>
      </c>
      <c r="F78" s="35"/>
      <c r="G78" s="35"/>
      <c r="H78" s="35"/>
      <c r="I78" s="43"/>
      <c r="J78" s="43"/>
      <c r="K78" s="43"/>
      <c r="L78" s="147"/>
      <c r="S78" s="41"/>
      <c r="T78" s="41"/>
      <c r="U78" s="41"/>
      <c r="V78" s="41"/>
      <c r="W78" s="41"/>
      <c r="X78" s="41"/>
      <c r="Y78" s="41"/>
      <c r="Z78" s="41"/>
      <c r="AA78" s="41"/>
      <c r="AB78" s="41"/>
      <c r="AC78" s="41"/>
      <c r="AD78" s="41"/>
      <c r="AE78" s="41"/>
    </row>
    <row r="79" s="1" customFormat="1" ht="12" customHeight="1">
      <c r="B79" s="24"/>
      <c r="C79" s="35" t="s">
        <v>98</v>
      </c>
      <c r="D79" s="25"/>
      <c r="E79" s="25"/>
      <c r="F79" s="25"/>
      <c r="G79" s="25"/>
      <c r="H79" s="25"/>
      <c r="I79" s="25"/>
      <c r="J79" s="25"/>
      <c r="K79" s="25"/>
      <c r="L79" s="23"/>
    </row>
    <row r="80" s="2" customFormat="1" ht="16.5" customHeight="1">
      <c r="A80" s="41"/>
      <c r="B80" s="42"/>
      <c r="C80" s="43"/>
      <c r="D80" s="43"/>
      <c r="E80" s="172" t="s">
        <v>99</v>
      </c>
      <c r="F80" s="43"/>
      <c r="G80" s="43"/>
      <c r="H80" s="43"/>
      <c r="I80" s="43"/>
      <c r="J80" s="43"/>
      <c r="K80" s="43"/>
      <c r="L80" s="147"/>
      <c r="S80" s="41"/>
      <c r="T80" s="41"/>
      <c r="U80" s="41"/>
      <c r="V80" s="41"/>
      <c r="W80" s="41"/>
      <c r="X80" s="41"/>
      <c r="Y80" s="41"/>
      <c r="Z80" s="41"/>
      <c r="AA80" s="41"/>
      <c r="AB80" s="41"/>
      <c r="AC80" s="41"/>
      <c r="AD80" s="41"/>
      <c r="AE80" s="41"/>
    </row>
    <row r="81" s="2" customFormat="1" ht="12" customHeight="1">
      <c r="A81" s="41"/>
      <c r="B81" s="42"/>
      <c r="C81" s="35" t="s">
        <v>100</v>
      </c>
      <c r="D81" s="43"/>
      <c r="E81" s="43"/>
      <c r="F81" s="43"/>
      <c r="G81" s="43"/>
      <c r="H81" s="43"/>
      <c r="I81" s="43"/>
      <c r="J81" s="43"/>
      <c r="K81" s="43"/>
      <c r="L81" s="147"/>
      <c r="S81" s="41"/>
      <c r="T81" s="41"/>
      <c r="U81" s="41"/>
      <c r="V81" s="41"/>
      <c r="W81" s="41"/>
      <c r="X81" s="41"/>
      <c r="Y81" s="41"/>
      <c r="Z81" s="41"/>
      <c r="AA81" s="41"/>
      <c r="AB81" s="41"/>
      <c r="AC81" s="41"/>
      <c r="AD81" s="41"/>
      <c r="AE81" s="41"/>
    </row>
    <row r="82" s="2" customFormat="1" ht="16.5" customHeight="1">
      <c r="A82" s="41"/>
      <c r="B82" s="42"/>
      <c r="C82" s="43"/>
      <c r="D82" s="43"/>
      <c r="E82" s="72" t="str">
        <f>E11</f>
        <v>SO 01.1 - Demolice stávajícího objektu stodoly</v>
      </c>
      <c r="F82" s="43"/>
      <c r="G82" s="43"/>
      <c r="H82" s="43"/>
      <c r="I82" s="43"/>
      <c r="J82" s="43"/>
      <c r="K82" s="43"/>
      <c r="L82" s="147"/>
      <c r="S82" s="41"/>
      <c r="T82" s="41"/>
      <c r="U82" s="41"/>
      <c r="V82" s="41"/>
      <c r="W82" s="41"/>
      <c r="X82" s="41"/>
      <c r="Y82" s="41"/>
      <c r="Z82" s="41"/>
      <c r="AA82" s="41"/>
      <c r="AB82" s="41"/>
      <c r="AC82" s="41"/>
      <c r="AD82" s="41"/>
      <c r="AE82" s="41"/>
    </row>
    <row r="83" s="2" customFormat="1" ht="6.96" customHeight="1">
      <c r="A83" s="41"/>
      <c r="B83" s="42"/>
      <c r="C83" s="43"/>
      <c r="D83" s="43"/>
      <c r="E83" s="43"/>
      <c r="F83" s="43"/>
      <c r="G83" s="43"/>
      <c r="H83" s="43"/>
      <c r="I83" s="43"/>
      <c r="J83" s="43"/>
      <c r="K83" s="43"/>
      <c r="L83" s="147"/>
      <c r="S83" s="41"/>
      <c r="T83" s="41"/>
      <c r="U83" s="41"/>
      <c r="V83" s="41"/>
      <c r="W83" s="41"/>
      <c r="X83" s="41"/>
      <c r="Y83" s="41"/>
      <c r="Z83" s="41"/>
      <c r="AA83" s="41"/>
      <c r="AB83" s="41"/>
      <c r="AC83" s="41"/>
      <c r="AD83" s="41"/>
      <c r="AE83" s="41"/>
    </row>
    <row r="84" s="2" customFormat="1" ht="12" customHeight="1">
      <c r="A84" s="41"/>
      <c r="B84" s="42"/>
      <c r="C84" s="35" t="s">
        <v>21</v>
      </c>
      <c r="D84" s="43"/>
      <c r="E84" s="43"/>
      <c r="F84" s="30" t="str">
        <f>F14</f>
        <v>Telč</v>
      </c>
      <c r="G84" s="43"/>
      <c r="H84" s="43"/>
      <c r="I84" s="35" t="s">
        <v>23</v>
      </c>
      <c r="J84" s="75" t="str">
        <f>IF(J14="","",J14)</f>
        <v>27. 2. 2024</v>
      </c>
      <c r="K84" s="43"/>
      <c r="L84" s="147"/>
      <c r="S84" s="41"/>
      <c r="T84" s="41"/>
      <c r="U84" s="41"/>
      <c r="V84" s="41"/>
      <c r="W84" s="41"/>
      <c r="X84" s="41"/>
      <c r="Y84" s="41"/>
      <c r="Z84" s="41"/>
      <c r="AA84" s="41"/>
      <c r="AB84" s="41"/>
      <c r="AC84" s="41"/>
      <c r="AD84" s="41"/>
      <c r="AE84" s="41"/>
    </row>
    <row r="85" s="2" customFormat="1" ht="6.96" customHeight="1">
      <c r="A85" s="41"/>
      <c r="B85" s="42"/>
      <c r="C85" s="43"/>
      <c r="D85" s="43"/>
      <c r="E85" s="43"/>
      <c r="F85" s="43"/>
      <c r="G85" s="43"/>
      <c r="H85" s="43"/>
      <c r="I85" s="43"/>
      <c r="J85" s="43"/>
      <c r="K85" s="43"/>
      <c r="L85" s="147"/>
      <c r="S85" s="41"/>
      <c r="T85" s="41"/>
      <c r="U85" s="41"/>
      <c r="V85" s="41"/>
      <c r="W85" s="41"/>
      <c r="X85" s="41"/>
      <c r="Y85" s="41"/>
      <c r="Z85" s="41"/>
      <c r="AA85" s="41"/>
      <c r="AB85" s="41"/>
      <c r="AC85" s="41"/>
      <c r="AD85" s="41"/>
      <c r="AE85" s="41"/>
    </row>
    <row r="86" s="2" customFormat="1" ht="40.05" customHeight="1">
      <c r="A86" s="41"/>
      <c r="B86" s="42"/>
      <c r="C86" s="35" t="s">
        <v>25</v>
      </c>
      <c r="D86" s="43"/>
      <c r="E86" s="43"/>
      <c r="F86" s="30" t="str">
        <f>E17</f>
        <v>Kraj Vysočina, Žižkova 1882/57, 56 01 Jihlava</v>
      </c>
      <c r="G86" s="43"/>
      <c r="H86" s="43"/>
      <c r="I86" s="35" t="s">
        <v>31</v>
      </c>
      <c r="J86" s="39" t="str">
        <f>E23</f>
        <v xml:space="preserve">Artprojekt  Jihlava spol. s r.o., 586 01 Jihlava</v>
      </c>
      <c r="K86" s="43"/>
      <c r="L86" s="147"/>
      <c r="S86" s="41"/>
      <c r="T86" s="41"/>
      <c r="U86" s="41"/>
      <c r="V86" s="41"/>
      <c r="W86" s="41"/>
      <c r="X86" s="41"/>
      <c r="Y86" s="41"/>
      <c r="Z86" s="41"/>
      <c r="AA86" s="41"/>
      <c r="AB86" s="41"/>
      <c r="AC86" s="41"/>
      <c r="AD86" s="41"/>
      <c r="AE86" s="41"/>
    </row>
    <row r="87" s="2" customFormat="1" ht="15.15" customHeight="1">
      <c r="A87" s="41"/>
      <c r="B87" s="42"/>
      <c r="C87" s="35" t="s">
        <v>29</v>
      </c>
      <c r="D87" s="43"/>
      <c r="E87" s="43"/>
      <c r="F87" s="30" t="str">
        <f>IF(E20="","",E20)</f>
        <v>Vyplň údaj</v>
      </c>
      <c r="G87" s="43"/>
      <c r="H87" s="43"/>
      <c r="I87" s="35" t="s">
        <v>36</v>
      </c>
      <c r="J87" s="39" t="str">
        <f>E26</f>
        <v xml:space="preserve"> </v>
      </c>
      <c r="K87" s="43"/>
      <c r="L87" s="147"/>
      <c r="S87" s="41"/>
      <c r="T87" s="41"/>
      <c r="U87" s="41"/>
      <c r="V87" s="41"/>
      <c r="W87" s="41"/>
      <c r="X87" s="41"/>
      <c r="Y87" s="41"/>
      <c r="Z87" s="41"/>
      <c r="AA87" s="41"/>
      <c r="AB87" s="41"/>
      <c r="AC87" s="41"/>
      <c r="AD87" s="41"/>
      <c r="AE87" s="41"/>
    </row>
    <row r="88" s="2" customFormat="1" ht="10.32" customHeight="1">
      <c r="A88" s="41"/>
      <c r="B88" s="42"/>
      <c r="C88" s="43"/>
      <c r="D88" s="43"/>
      <c r="E88" s="43"/>
      <c r="F88" s="43"/>
      <c r="G88" s="43"/>
      <c r="H88" s="43"/>
      <c r="I88" s="43"/>
      <c r="J88" s="43"/>
      <c r="K88" s="43"/>
      <c r="L88" s="147"/>
      <c r="S88" s="41"/>
      <c r="T88" s="41"/>
      <c r="U88" s="41"/>
      <c r="V88" s="41"/>
      <c r="W88" s="41"/>
      <c r="X88" s="41"/>
      <c r="Y88" s="41"/>
      <c r="Z88" s="41"/>
      <c r="AA88" s="41"/>
      <c r="AB88" s="41"/>
      <c r="AC88" s="41"/>
      <c r="AD88" s="41"/>
      <c r="AE88" s="41"/>
    </row>
    <row r="89" s="11" customFormat="1" ht="29.28" customHeight="1">
      <c r="A89" s="188"/>
      <c r="B89" s="189"/>
      <c r="C89" s="190" t="s">
        <v>112</v>
      </c>
      <c r="D89" s="191" t="s">
        <v>59</v>
      </c>
      <c r="E89" s="191" t="s">
        <v>55</v>
      </c>
      <c r="F89" s="191" t="s">
        <v>56</v>
      </c>
      <c r="G89" s="191" t="s">
        <v>113</v>
      </c>
      <c r="H89" s="191" t="s">
        <v>114</v>
      </c>
      <c r="I89" s="191" t="s">
        <v>115</v>
      </c>
      <c r="J89" s="191" t="s">
        <v>104</v>
      </c>
      <c r="K89" s="192" t="s">
        <v>116</v>
      </c>
      <c r="L89" s="193"/>
      <c r="M89" s="95" t="s">
        <v>19</v>
      </c>
      <c r="N89" s="96" t="s">
        <v>44</v>
      </c>
      <c r="O89" s="96" t="s">
        <v>117</v>
      </c>
      <c r="P89" s="96" t="s">
        <v>118</v>
      </c>
      <c r="Q89" s="96" t="s">
        <v>119</v>
      </c>
      <c r="R89" s="96" t="s">
        <v>120</v>
      </c>
      <c r="S89" s="96" t="s">
        <v>121</v>
      </c>
      <c r="T89" s="97" t="s">
        <v>122</v>
      </c>
      <c r="U89" s="188"/>
      <c r="V89" s="188"/>
      <c r="W89" s="188"/>
      <c r="X89" s="188"/>
      <c r="Y89" s="188"/>
      <c r="Z89" s="188"/>
      <c r="AA89" s="188"/>
      <c r="AB89" s="188"/>
      <c r="AC89" s="188"/>
      <c r="AD89" s="188"/>
      <c r="AE89" s="188"/>
    </row>
    <row r="90" s="2" customFormat="1" ht="22.8" customHeight="1">
      <c r="A90" s="41"/>
      <c r="B90" s="42"/>
      <c r="C90" s="102" t="s">
        <v>123</v>
      </c>
      <c r="D90" s="43"/>
      <c r="E90" s="43"/>
      <c r="F90" s="43"/>
      <c r="G90" s="43"/>
      <c r="H90" s="43"/>
      <c r="I90" s="43"/>
      <c r="J90" s="194">
        <f>BK90</f>
        <v>0</v>
      </c>
      <c r="K90" s="43"/>
      <c r="L90" s="47"/>
      <c r="M90" s="98"/>
      <c r="N90" s="195"/>
      <c r="O90" s="99"/>
      <c r="P90" s="196">
        <f>P91+P238</f>
        <v>0</v>
      </c>
      <c r="Q90" s="99"/>
      <c r="R90" s="196">
        <f>R91+R238</f>
        <v>0.022665500000000002</v>
      </c>
      <c r="S90" s="99"/>
      <c r="T90" s="197">
        <f>T91+T238</f>
        <v>761.86560000000009</v>
      </c>
      <c r="U90" s="41"/>
      <c r="V90" s="41"/>
      <c r="W90" s="41"/>
      <c r="X90" s="41"/>
      <c r="Y90" s="41"/>
      <c r="Z90" s="41"/>
      <c r="AA90" s="41"/>
      <c r="AB90" s="41"/>
      <c r="AC90" s="41"/>
      <c r="AD90" s="41"/>
      <c r="AE90" s="41"/>
      <c r="AT90" s="20" t="s">
        <v>73</v>
      </c>
      <c r="AU90" s="20" t="s">
        <v>105</v>
      </c>
      <c r="BK90" s="198">
        <f>BK91+BK238</f>
        <v>0</v>
      </c>
    </row>
    <row r="91" s="12" customFormat="1" ht="25.92" customHeight="1">
      <c r="A91" s="12"/>
      <c r="B91" s="199"/>
      <c r="C91" s="200"/>
      <c r="D91" s="201" t="s">
        <v>73</v>
      </c>
      <c r="E91" s="202" t="s">
        <v>124</v>
      </c>
      <c r="F91" s="202" t="s">
        <v>125</v>
      </c>
      <c r="G91" s="200"/>
      <c r="H91" s="200"/>
      <c r="I91" s="203"/>
      <c r="J91" s="204">
        <f>BK91</f>
        <v>0</v>
      </c>
      <c r="K91" s="200"/>
      <c r="L91" s="205"/>
      <c r="M91" s="206"/>
      <c r="N91" s="207"/>
      <c r="O91" s="207"/>
      <c r="P91" s="208">
        <f>P92+P138+P169</f>
        <v>0</v>
      </c>
      <c r="Q91" s="207"/>
      <c r="R91" s="208">
        <f>R92+R138+R169</f>
        <v>0.022665500000000002</v>
      </c>
      <c r="S91" s="207"/>
      <c r="T91" s="209">
        <f>T92+T138+T169</f>
        <v>761.86560000000009</v>
      </c>
      <c r="U91" s="12"/>
      <c r="V91" s="12"/>
      <c r="W91" s="12"/>
      <c r="X91" s="12"/>
      <c r="Y91" s="12"/>
      <c r="Z91" s="12"/>
      <c r="AA91" s="12"/>
      <c r="AB91" s="12"/>
      <c r="AC91" s="12"/>
      <c r="AD91" s="12"/>
      <c r="AE91" s="12"/>
      <c r="AR91" s="210" t="s">
        <v>81</v>
      </c>
      <c r="AT91" s="211" t="s">
        <v>73</v>
      </c>
      <c r="AU91" s="211" t="s">
        <v>74</v>
      </c>
      <c r="AY91" s="210" t="s">
        <v>126</v>
      </c>
      <c r="BK91" s="212">
        <f>BK92+BK138+BK169</f>
        <v>0</v>
      </c>
    </row>
    <row r="92" s="12" customFormat="1" ht="22.8" customHeight="1">
      <c r="A92" s="12"/>
      <c r="B92" s="199"/>
      <c r="C92" s="200"/>
      <c r="D92" s="201" t="s">
        <v>73</v>
      </c>
      <c r="E92" s="213" t="s">
        <v>81</v>
      </c>
      <c r="F92" s="213" t="s">
        <v>127</v>
      </c>
      <c r="G92" s="200"/>
      <c r="H92" s="200"/>
      <c r="I92" s="203"/>
      <c r="J92" s="214">
        <f>BK92</f>
        <v>0</v>
      </c>
      <c r="K92" s="200"/>
      <c r="L92" s="205"/>
      <c r="M92" s="206"/>
      <c r="N92" s="207"/>
      <c r="O92" s="207"/>
      <c r="P92" s="208">
        <f>SUM(P93:P137)</f>
        <v>0</v>
      </c>
      <c r="Q92" s="207"/>
      <c r="R92" s="208">
        <f>SUM(R93:R137)</f>
        <v>0</v>
      </c>
      <c r="S92" s="207"/>
      <c r="T92" s="209">
        <f>SUM(T93:T137)</f>
        <v>0</v>
      </c>
      <c r="U92" s="12"/>
      <c r="V92" s="12"/>
      <c r="W92" s="12"/>
      <c r="X92" s="12"/>
      <c r="Y92" s="12"/>
      <c r="Z92" s="12"/>
      <c r="AA92" s="12"/>
      <c r="AB92" s="12"/>
      <c r="AC92" s="12"/>
      <c r="AD92" s="12"/>
      <c r="AE92" s="12"/>
      <c r="AR92" s="210" t="s">
        <v>81</v>
      </c>
      <c r="AT92" s="211" t="s">
        <v>73</v>
      </c>
      <c r="AU92" s="211" t="s">
        <v>81</v>
      </c>
      <c r="AY92" s="210" t="s">
        <v>126</v>
      </c>
      <c r="BK92" s="212">
        <f>SUM(BK93:BK137)</f>
        <v>0</v>
      </c>
    </row>
    <row r="93" s="2" customFormat="1" ht="33" customHeight="1">
      <c r="A93" s="41"/>
      <c r="B93" s="42"/>
      <c r="C93" s="215" t="s">
        <v>81</v>
      </c>
      <c r="D93" s="215" t="s">
        <v>128</v>
      </c>
      <c r="E93" s="216" t="s">
        <v>129</v>
      </c>
      <c r="F93" s="217" t="s">
        <v>130</v>
      </c>
      <c r="G93" s="218" t="s">
        <v>131</v>
      </c>
      <c r="H93" s="219">
        <v>177.70500000000001</v>
      </c>
      <c r="I93" s="220"/>
      <c r="J93" s="221">
        <f>ROUND(I93*H93,2)</f>
        <v>0</v>
      </c>
      <c r="K93" s="217" t="s">
        <v>132</v>
      </c>
      <c r="L93" s="47"/>
      <c r="M93" s="222" t="s">
        <v>19</v>
      </c>
      <c r="N93" s="223" t="s">
        <v>45</v>
      </c>
      <c r="O93" s="87"/>
      <c r="P93" s="224">
        <f>O93*H93</f>
        <v>0</v>
      </c>
      <c r="Q93" s="224">
        <v>0</v>
      </c>
      <c r="R93" s="224">
        <f>Q93*H93</f>
        <v>0</v>
      </c>
      <c r="S93" s="224">
        <v>0</v>
      </c>
      <c r="T93" s="225">
        <f>S93*H93</f>
        <v>0</v>
      </c>
      <c r="U93" s="41"/>
      <c r="V93" s="41"/>
      <c r="W93" s="41"/>
      <c r="X93" s="41"/>
      <c r="Y93" s="41"/>
      <c r="Z93" s="41"/>
      <c r="AA93" s="41"/>
      <c r="AB93" s="41"/>
      <c r="AC93" s="41"/>
      <c r="AD93" s="41"/>
      <c r="AE93" s="41"/>
      <c r="AR93" s="226" t="s">
        <v>133</v>
      </c>
      <c r="AT93" s="226" t="s">
        <v>128</v>
      </c>
      <c r="AU93" s="226" t="s">
        <v>83</v>
      </c>
      <c r="AY93" s="20" t="s">
        <v>126</v>
      </c>
      <c r="BE93" s="227">
        <f>IF(N93="základní",J93,0)</f>
        <v>0</v>
      </c>
      <c r="BF93" s="227">
        <f>IF(N93="snížená",J93,0)</f>
        <v>0</v>
      </c>
      <c r="BG93" s="227">
        <f>IF(N93="zákl. přenesená",J93,0)</f>
        <v>0</v>
      </c>
      <c r="BH93" s="227">
        <f>IF(N93="sníž. přenesená",J93,0)</f>
        <v>0</v>
      </c>
      <c r="BI93" s="227">
        <f>IF(N93="nulová",J93,0)</f>
        <v>0</v>
      </c>
      <c r="BJ93" s="20" t="s">
        <v>81</v>
      </c>
      <c r="BK93" s="227">
        <f>ROUND(I93*H93,2)</f>
        <v>0</v>
      </c>
      <c r="BL93" s="20" t="s">
        <v>133</v>
      </c>
      <c r="BM93" s="226" t="s">
        <v>134</v>
      </c>
    </row>
    <row r="94" s="2" customFormat="1">
      <c r="A94" s="41"/>
      <c r="B94" s="42"/>
      <c r="C94" s="43"/>
      <c r="D94" s="228" t="s">
        <v>135</v>
      </c>
      <c r="E94" s="43"/>
      <c r="F94" s="229" t="s">
        <v>136</v>
      </c>
      <c r="G94" s="43"/>
      <c r="H94" s="43"/>
      <c r="I94" s="230"/>
      <c r="J94" s="43"/>
      <c r="K94" s="43"/>
      <c r="L94" s="47"/>
      <c r="M94" s="231"/>
      <c r="N94" s="232"/>
      <c r="O94" s="87"/>
      <c r="P94" s="87"/>
      <c r="Q94" s="87"/>
      <c r="R94" s="87"/>
      <c r="S94" s="87"/>
      <c r="T94" s="88"/>
      <c r="U94" s="41"/>
      <c r="V94" s="41"/>
      <c r="W94" s="41"/>
      <c r="X94" s="41"/>
      <c r="Y94" s="41"/>
      <c r="Z94" s="41"/>
      <c r="AA94" s="41"/>
      <c r="AB94" s="41"/>
      <c r="AC94" s="41"/>
      <c r="AD94" s="41"/>
      <c r="AE94" s="41"/>
      <c r="AT94" s="20" t="s">
        <v>135</v>
      </c>
      <c r="AU94" s="20" t="s">
        <v>83</v>
      </c>
    </row>
    <row r="95" s="2" customFormat="1">
      <c r="A95" s="41"/>
      <c r="B95" s="42"/>
      <c r="C95" s="43"/>
      <c r="D95" s="233" t="s">
        <v>137</v>
      </c>
      <c r="E95" s="43"/>
      <c r="F95" s="234" t="s">
        <v>138</v>
      </c>
      <c r="G95" s="43"/>
      <c r="H95" s="43"/>
      <c r="I95" s="230"/>
      <c r="J95" s="43"/>
      <c r="K95" s="43"/>
      <c r="L95" s="47"/>
      <c r="M95" s="231"/>
      <c r="N95" s="232"/>
      <c r="O95" s="87"/>
      <c r="P95" s="87"/>
      <c r="Q95" s="87"/>
      <c r="R95" s="87"/>
      <c r="S95" s="87"/>
      <c r="T95" s="88"/>
      <c r="U95" s="41"/>
      <c r="V95" s="41"/>
      <c r="W95" s="41"/>
      <c r="X95" s="41"/>
      <c r="Y95" s="41"/>
      <c r="Z95" s="41"/>
      <c r="AA95" s="41"/>
      <c r="AB95" s="41"/>
      <c r="AC95" s="41"/>
      <c r="AD95" s="41"/>
      <c r="AE95" s="41"/>
      <c r="AT95" s="20" t="s">
        <v>137</v>
      </c>
      <c r="AU95" s="20" t="s">
        <v>83</v>
      </c>
    </row>
    <row r="96" s="13" customFormat="1">
      <c r="A96" s="13"/>
      <c r="B96" s="235"/>
      <c r="C96" s="236"/>
      <c r="D96" s="228" t="s">
        <v>139</v>
      </c>
      <c r="E96" s="237" t="s">
        <v>19</v>
      </c>
      <c r="F96" s="238" t="s">
        <v>140</v>
      </c>
      <c r="G96" s="236"/>
      <c r="H96" s="239">
        <v>92.25</v>
      </c>
      <c r="I96" s="240"/>
      <c r="J96" s="236"/>
      <c r="K96" s="236"/>
      <c r="L96" s="241"/>
      <c r="M96" s="242"/>
      <c r="N96" s="243"/>
      <c r="O96" s="243"/>
      <c r="P96" s="243"/>
      <c r="Q96" s="243"/>
      <c r="R96" s="243"/>
      <c r="S96" s="243"/>
      <c r="T96" s="244"/>
      <c r="U96" s="13"/>
      <c r="V96" s="13"/>
      <c r="W96" s="13"/>
      <c r="X96" s="13"/>
      <c r="Y96" s="13"/>
      <c r="Z96" s="13"/>
      <c r="AA96" s="13"/>
      <c r="AB96" s="13"/>
      <c r="AC96" s="13"/>
      <c r="AD96" s="13"/>
      <c r="AE96" s="13"/>
      <c r="AT96" s="245" t="s">
        <v>139</v>
      </c>
      <c r="AU96" s="245" t="s">
        <v>83</v>
      </c>
      <c r="AV96" s="13" t="s">
        <v>83</v>
      </c>
      <c r="AW96" s="13" t="s">
        <v>35</v>
      </c>
      <c r="AX96" s="13" t="s">
        <v>74</v>
      </c>
      <c r="AY96" s="245" t="s">
        <v>126</v>
      </c>
    </row>
    <row r="97" s="13" customFormat="1">
      <c r="A97" s="13"/>
      <c r="B97" s="235"/>
      <c r="C97" s="236"/>
      <c r="D97" s="228" t="s">
        <v>139</v>
      </c>
      <c r="E97" s="237" t="s">
        <v>19</v>
      </c>
      <c r="F97" s="238" t="s">
        <v>141</v>
      </c>
      <c r="G97" s="236"/>
      <c r="H97" s="239">
        <v>85.454999999999998</v>
      </c>
      <c r="I97" s="240"/>
      <c r="J97" s="236"/>
      <c r="K97" s="236"/>
      <c r="L97" s="241"/>
      <c r="M97" s="242"/>
      <c r="N97" s="243"/>
      <c r="O97" s="243"/>
      <c r="P97" s="243"/>
      <c r="Q97" s="243"/>
      <c r="R97" s="243"/>
      <c r="S97" s="243"/>
      <c r="T97" s="244"/>
      <c r="U97" s="13"/>
      <c r="V97" s="13"/>
      <c r="W97" s="13"/>
      <c r="X97" s="13"/>
      <c r="Y97" s="13"/>
      <c r="Z97" s="13"/>
      <c r="AA97" s="13"/>
      <c r="AB97" s="13"/>
      <c r="AC97" s="13"/>
      <c r="AD97" s="13"/>
      <c r="AE97" s="13"/>
      <c r="AT97" s="245" t="s">
        <v>139</v>
      </c>
      <c r="AU97" s="245" t="s">
        <v>83</v>
      </c>
      <c r="AV97" s="13" t="s">
        <v>83</v>
      </c>
      <c r="AW97" s="13" t="s">
        <v>35</v>
      </c>
      <c r="AX97" s="13" t="s">
        <v>74</v>
      </c>
      <c r="AY97" s="245" t="s">
        <v>126</v>
      </c>
    </row>
    <row r="98" s="14" customFormat="1">
      <c r="A98" s="14"/>
      <c r="B98" s="246"/>
      <c r="C98" s="247"/>
      <c r="D98" s="228" t="s">
        <v>139</v>
      </c>
      <c r="E98" s="248" t="s">
        <v>19</v>
      </c>
      <c r="F98" s="249" t="s">
        <v>142</v>
      </c>
      <c r="G98" s="247"/>
      <c r="H98" s="250">
        <v>177.70500000000001</v>
      </c>
      <c r="I98" s="251"/>
      <c r="J98" s="247"/>
      <c r="K98" s="247"/>
      <c r="L98" s="252"/>
      <c r="M98" s="253"/>
      <c r="N98" s="254"/>
      <c r="O98" s="254"/>
      <c r="P98" s="254"/>
      <c r="Q98" s="254"/>
      <c r="R98" s="254"/>
      <c r="S98" s="254"/>
      <c r="T98" s="255"/>
      <c r="U98" s="14"/>
      <c r="V98" s="14"/>
      <c r="W98" s="14"/>
      <c r="X98" s="14"/>
      <c r="Y98" s="14"/>
      <c r="Z98" s="14"/>
      <c r="AA98" s="14"/>
      <c r="AB98" s="14"/>
      <c r="AC98" s="14"/>
      <c r="AD98" s="14"/>
      <c r="AE98" s="14"/>
      <c r="AT98" s="256" t="s">
        <v>139</v>
      </c>
      <c r="AU98" s="256" t="s">
        <v>83</v>
      </c>
      <c r="AV98" s="14" t="s">
        <v>133</v>
      </c>
      <c r="AW98" s="14" t="s">
        <v>35</v>
      </c>
      <c r="AX98" s="14" t="s">
        <v>81</v>
      </c>
      <c r="AY98" s="256" t="s">
        <v>126</v>
      </c>
    </row>
    <row r="99" s="2" customFormat="1" ht="24.15" customHeight="1">
      <c r="A99" s="41"/>
      <c r="B99" s="42"/>
      <c r="C99" s="215" t="s">
        <v>83</v>
      </c>
      <c r="D99" s="215" t="s">
        <v>128</v>
      </c>
      <c r="E99" s="216" t="s">
        <v>143</v>
      </c>
      <c r="F99" s="217" t="s">
        <v>144</v>
      </c>
      <c r="G99" s="218" t="s">
        <v>131</v>
      </c>
      <c r="H99" s="219">
        <v>72.680000000000007</v>
      </c>
      <c r="I99" s="220"/>
      <c r="J99" s="221">
        <f>ROUND(I99*H99,2)</f>
        <v>0</v>
      </c>
      <c r="K99" s="217" t="s">
        <v>19</v>
      </c>
      <c r="L99" s="47"/>
      <c r="M99" s="222" t="s">
        <v>19</v>
      </c>
      <c r="N99" s="223" t="s">
        <v>45</v>
      </c>
      <c r="O99" s="87"/>
      <c r="P99" s="224">
        <f>O99*H99</f>
        <v>0</v>
      </c>
      <c r="Q99" s="224">
        <v>0</v>
      </c>
      <c r="R99" s="224">
        <f>Q99*H99</f>
        <v>0</v>
      </c>
      <c r="S99" s="224">
        <v>0</v>
      </c>
      <c r="T99" s="225">
        <f>S99*H99</f>
        <v>0</v>
      </c>
      <c r="U99" s="41"/>
      <c r="V99" s="41"/>
      <c r="W99" s="41"/>
      <c r="X99" s="41"/>
      <c r="Y99" s="41"/>
      <c r="Z99" s="41"/>
      <c r="AA99" s="41"/>
      <c r="AB99" s="41"/>
      <c r="AC99" s="41"/>
      <c r="AD99" s="41"/>
      <c r="AE99" s="41"/>
      <c r="AR99" s="226" t="s">
        <v>133</v>
      </c>
      <c r="AT99" s="226" t="s">
        <v>128</v>
      </c>
      <c r="AU99" s="226" t="s">
        <v>83</v>
      </c>
      <c r="AY99" s="20" t="s">
        <v>126</v>
      </c>
      <c r="BE99" s="227">
        <f>IF(N99="základní",J99,0)</f>
        <v>0</v>
      </c>
      <c r="BF99" s="227">
        <f>IF(N99="snížená",J99,0)</f>
        <v>0</v>
      </c>
      <c r="BG99" s="227">
        <f>IF(N99="zákl. přenesená",J99,0)</f>
        <v>0</v>
      </c>
      <c r="BH99" s="227">
        <f>IF(N99="sníž. přenesená",J99,0)</f>
        <v>0</v>
      </c>
      <c r="BI99" s="227">
        <f>IF(N99="nulová",J99,0)</f>
        <v>0</v>
      </c>
      <c r="BJ99" s="20" t="s">
        <v>81</v>
      </c>
      <c r="BK99" s="227">
        <f>ROUND(I99*H99,2)</f>
        <v>0</v>
      </c>
      <c r="BL99" s="20" t="s">
        <v>133</v>
      </c>
      <c r="BM99" s="226" t="s">
        <v>145</v>
      </c>
    </row>
    <row r="100" s="2" customFormat="1">
      <c r="A100" s="41"/>
      <c r="B100" s="42"/>
      <c r="C100" s="43"/>
      <c r="D100" s="228" t="s">
        <v>135</v>
      </c>
      <c r="E100" s="43"/>
      <c r="F100" s="229" t="s">
        <v>146</v>
      </c>
      <c r="G100" s="43"/>
      <c r="H100" s="43"/>
      <c r="I100" s="230"/>
      <c r="J100" s="43"/>
      <c r="K100" s="43"/>
      <c r="L100" s="47"/>
      <c r="M100" s="231"/>
      <c r="N100" s="232"/>
      <c r="O100" s="87"/>
      <c r="P100" s="87"/>
      <c r="Q100" s="87"/>
      <c r="R100" s="87"/>
      <c r="S100" s="87"/>
      <c r="T100" s="88"/>
      <c r="U100" s="41"/>
      <c r="V100" s="41"/>
      <c r="W100" s="41"/>
      <c r="X100" s="41"/>
      <c r="Y100" s="41"/>
      <c r="Z100" s="41"/>
      <c r="AA100" s="41"/>
      <c r="AB100" s="41"/>
      <c r="AC100" s="41"/>
      <c r="AD100" s="41"/>
      <c r="AE100" s="41"/>
      <c r="AT100" s="20" t="s">
        <v>135</v>
      </c>
      <c r="AU100" s="20" t="s">
        <v>83</v>
      </c>
    </row>
    <row r="101" s="13" customFormat="1">
      <c r="A101" s="13"/>
      <c r="B101" s="235"/>
      <c r="C101" s="236"/>
      <c r="D101" s="228" t="s">
        <v>139</v>
      </c>
      <c r="E101" s="237" t="s">
        <v>19</v>
      </c>
      <c r="F101" s="238" t="s">
        <v>147</v>
      </c>
      <c r="G101" s="236"/>
      <c r="H101" s="239">
        <v>36.340000000000003</v>
      </c>
      <c r="I101" s="240"/>
      <c r="J101" s="236"/>
      <c r="K101" s="236"/>
      <c r="L101" s="241"/>
      <c r="M101" s="242"/>
      <c r="N101" s="243"/>
      <c r="O101" s="243"/>
      <c r="P101" s="243"/>
      <c r="Q101" s="243"/>
      <c r="R101" s="243"/>
      <c r="S101" s="243"/>
      <c r="T101" s="244"/>
      <c r="U101" s="13"/>
      <c r="V101" s="13"/>
      <c r="W101" s="13"/>
      <c r="X101" s="13"/>
      <c r="Y101" s="13"/>
      <c r="Z101" s="13"/>
      <c r="AA101" s="13"/>
      <c r="AB101" s="13"/>
      <c r="AC101" s="13"/>
      <c r="AD101" s="13"/>
      <c r="AE101" s="13"/>
      <c r="AT101" s="245" t="s">
        <v>139</v>
      </c>
      <c r="AU101" s="245" t="s">
        <v>83</v>
      </c>
      <c r="AV101" s="13" t="s">
        <v>83</v>
      </c>
      <c r="AW101" s="13" t="s">
        <v>35</v>
      </c>
      <c r="AX101" s="13" t="s">
        <v>74</v>
      </c>
      <c r="AY101" s="245" t="s">
        <v>126</v>
      </c>
    </row>
    <row r="102" s="13" customFormat="1">
      <c r="A102" s="13"/>
      <c r="B102" s="235"/>
      <c r="C102" s="236"/>
      <c r="D102" s="228" t="s">
        <v>139</v>
      </c>
      <c r="E102" s="237" t="s">
        <v>19</v>
      </c>
      <c r="F102" s="238" t="s">
        <v>148</v>
      </c>
      <c r="G102" s="236"/>
      <c r="H102" s="239">
        <v>36.340000000000003</v>
      </c>
      <c r="I102" s="240"/>
      <c r="J102" s="236"/>
      <c r="K102" s="236"/>
      <c r="L102" s="241"/>
      <c r="M102" s="242"/>
      <c r="N102" s="243"/>
      <c r="O102" s="243"/>
      <c r="P102" s="243"/>
      <c r="Q102" s="243"/>
      <c r="R102" s="243"/>
      <c r="S102" s="243"/>
      <c r="T102" s="244"/>
      <c r="U102" s="13"/>
      <c r="V102" s="13"/>
      <c r="W102" s="13"/>
      <c r="X102" s="13"/>
      <c r="Y102" s="13"/>
      <c r="Z102" s="13"/>
      <c r="AA102" s="13"/>
      <c r="AB102" s="13"/>
      <c r="AC102" s="13"/>
      <c r="AD102" s="13"/>
      <c r="AE102" s="13"/>
      <c r="AT102" s="245" t="s">
        <v>139</v>
      </c>
      <c r="AU102" s="245" t="s">
        <v>83</v>
      </c>
      <c r="AV102" s="13" t="s">
        <v>83</v>
      </c>
      <c r="AW102" s="13" t="s">
        <v>35</v>
      </c>
      <c r="AX102" s="13" t="s">
        <v>74</v>
      </c>
      <c r="AY102" s="245" t="s">
        <v>126</v>
      </c>
    </row>
    <row r="103" s="14" customFormat="1">
      <c r="A103" s="14"/>
      <c r="B103" s="246"/>
      <c r="C103" s="247"/>
      <c r="D103" s="228" t="s">
        <v>139</v>
      </c>
      <c r="E103" s="248" t="s">
        <v>19</v>
      </c>
      <c r="F103" s="249" t="s">
        <v>142</v>
      </c>
      <c r="G103" s="247"/>
      <c r="H103" s="250">
        <v>72.680000000000007</v>
      </c>
      <c r="I103" s="251"/>
      <c r="J103" s="247"/>
      <c r="K103" s="247"/>
      <c r="L103" s="252"/>
      <c r="M103" s="253"/>
      <c r="N103" s="254"/>
      <c r="O103" s="254"/>
      <c r="P103" s="254"/>
      <c r="Q103" s="254"/>
      <c r="R103" s="254"/>
      <c r="S103" s="254"/>
      <c r="T103" s="255"/>
      <c r="U103" s="14"/>
      <c r="V103" s="14"/>
      <c r="W103" s="14"/>
      <c r="X103" s="14"/>
      <c r="Y103" s="14"/>
      <c r="Z103" s="14"/>
      <c r="AA103" s="14"/>
      <c r="AB103" s="14"/>
      <c r="AC103" s="14"/>
      <c r="AD103" s="14"/>
      <c r="AE103" s="14"/>
      <c r="AT103" s="256" t="s">
        <v>139</v>
      </c>
      <c r="AU103" s="256" t="s">
        <v>83</v>
      </c>
      <c r="AV103" s="14" t="s">
        <v>133</v>
      </c>
      <c r="AW103" s="14" t="s">
        <v>35</v>
      </c>
      <c r="AX103" s="14" t="s">
        <v>81</v>
      </c>
      <c r="AY103" s="256" t="s">
        <v>126</v>
      </c>
    </row>
    <row r="104" s="2" customFormat="1" ht="37.8" customHeight="1">
      <c r="A104" s="41"/>
      <c r="B104" s="42"/>
      <c r="C104" s="215" t="s">
        <v>149</v>
      </c>
      <c r="D104" s="215" t="s">
        <v>128</v>
      </c>
      <c r="E104" s="216" t="s">
        <v>150</v>
      </c>
      <c r="F104" s="217" t="s">
        <v>151</v>
      </c>
      <c r="G104" s="218" t="s">
        <v>131</v>
      </c>
      <c r="H104" s="219">
        <v>141.36500000000001</v>
      </c>
      <c r="I104" s="220"/>
      <c r="J104" s="221">
        <f>ROUND(I104*H104,2)</f>
        <v>0</v>
      </c>
      <c r="K104" s="217" t="s">
        <v>132</v>
      </c>
      <c r="L104" s="47"/>
      <c r="M104" s="222" t="s">
        <v>19</v>
      </c>
      <c r="N104" s="223" t="s">
        <v>45</v>
      </c>
      <c r="O104" s="87"/>
      <c r="P104" s="224">
        <f>O104*H104</f>
        <v>0</v>
      </c>
      <c r="Q104" s="224">
        <v>0</v>
      </c>
      <c r="R104" s="224">
        <f>Q104*H104</f>
        <v>0</v>
      </c>
      <c r="S104" s="224">
        <v>0</v>
      </c>
      <c r="T104" s="225">
        <f>S104*H104</f>
        <v>0</v>
      </c>
      <c r="U104" s="41"/>
      <c r="V104" s="41"/>
      <c r="W104" s="41"/>
      <c r="X104" s="41"/>
      <c r="Y104" s="41"/>
      <c r="Z104" s="41"/>
      <c r="AA104" s="41"/>
      <c r="AB104" s="41"/>
      <c r="AC104" s="41"/>
      <c r="AD104" s="41"/>
      <c r="AE104" s="41"/>
      <c r="AR104" s="226" t="s">
        <v>133</v>
      </c>
      <c r="AT104" s="226" t="s">
        <v>128</v>
      </c>
      <c r="AU104" s="226" t="s">
        <v>83</v>
      </c>
      <c r="AY104" s="20" t="s">
        <v>126</v>
      </c>
      <c r="BE104" s="227">
        <f>IF(N104="základní",J104,0)</f>
        <v>0</v>
      </c>
      <c r="BF104" s="227">
        <f>IF(N104="snížená",J104,0)</f>
        <v>0</v>
      </c>
      <c r="BG104" s="227">
        <f>IF(N104="zákl. přenesená",J104,0)</f>
        <v>0</v>
      </c>
      <c r="BH104" s="227">
        <f>IF(N104="sníž. přenesená",J104,0)</f>
        <v>0</v>
      </c>
      <c r="BI104" s="227">
        <f>IF(N104="nulová",J104,0)</f>
        <v>0</v>
      </c>
      <c r="BJ104" s="20" t="s">
        <v>81</v>
      </c>
      <c r="BK104" s="227">
        <f>ROUND(I104*H104,2)</f>
        <v>0</v>
      </c>
      <c r="BL104" s="20" t="s">
        <v>133</v>
      </c>
      <c r="BM104" s="226" t="s">
        <v>152</v>
      </c>
    </row>
    <row r="105" s="2" customFormat="1">
      <c r="A105" s="41"/>
      <c r="B105" s="42"/>
      <c r="C105" s="43"/>
      <c r="D105" s="228" t="s">
        <v>135</v>
      </c>
      <c r="E105" s="43"/>
      <c r="F105" s="229" t="s">
        <v>153</v>
      </c>
      <c r="G105" s="43"/>
      <c r="H105" s="43"/>
      <c r="I105" s="230"/>
      <c r="J105" s="43"/>
      <c r="K105" s="43"/>
      <c r="L105" s="47"/>
      <c r="M105" s="231"/>
      <c r="N105" s="232"/>
      <c r="O105" s="87"/>
      <c r="P105" s="87"/>
      <c r="Q105" s="87"/>
      <c r="R105" s="87"/>
      <c r="S105" s="87"/>
      <c r="T105" s="88"/>
      <c r="U105" s="41"/>
      <c r="V105" s="41"/>
      <c r="W105" s="41"/>
      <c r="X105" s="41"/>
      <c r="Y105" s="41"/>
      <c r="Z105" s="41"/>
      <c r="AA105" s="41"/>
      <c r="AB105" s="41"/>
      <c r="AC105" s="41"/>
      <c r="AD105" s="41"/>
      <c r="AE105" s="41"/>
      <c r="AT105" s="20" t="s">
        <v>135</v>
      </c>
      <c r="AU105" s="20" t="s">
        <v>83</v>
      </c>
    </row>
    <row r="106" s="2" customFormat="1">
      <c r="A106" s="41"/>
      <c r="B106" s="42"/>
      <c r="C106" s="43"/>
      <c r="D106" s="233" t="s">
        <v>137</v>
      </c>
      <c r="E106" s="43"/>
      <c r="F106" s="234" t="s">
        <v>154</v>
      </c>
      <c r="G106" s="43"/>
      <c r="H106" s="43"/>
      <c r="I106" s="230"/>
      <c r="J106" s="43"/>
      <c r="K106" s="43"/>
      <c r="L106" s="47"/>
      <c r="M106" s="231"/>
      <c r="N106" s="232"/>
      <c r="O106" s="87"/>
      <c r="P106" s="87"/>
      <c r="Q106" s="87"/>
      <c r="R106" s="87"/>
      <c r="S106" s="87"/>
      <c r="T106" s="88"/>
      <c r="U106" s="41"/>
      <c r="V106" s="41"/>
      <c r="W106" s="41"/>
      <c r="X106" s="41"/>
      <c r="Y106" s="41"/>
      <c r="Z106" s="41"/>
      <c r="AA106" s="41"/>
      <c r="AB106" s="41"/>
      <c r="AC106" s="41"/>
      <c r="AD106" s="41"/>
      <c r="AE106" s="41"/>
      <c r="AT106" s="20" t="s">
        <v>137</v>
      </c>
      <c r="AU106" s="20" t="s">
        <v>83</v>
      </c>
    </row>
    <row r="107" s="13" customFormat="1">
      <c r="A107" s="13"/>
      <c r="B107" s="235"/>
      <c r="C107" s="236"/>
      <c r="D107" s="228" t="s">
        <v>139</v>
      </c>
      <c r="E107" s="237" t="s">
        <v>19</v>
      </c>
      <c r="F107" s="238" t="s">
        <v>155</v>
      </c>
      <c r="G107" s="236"/>
      <c r="H107" s="239">
        <v>141.36500000000001</v>
      </c>
      <c r="I107" s="240"/>
      <c r="J107" s="236"/>
      <c r="K107" s="236"/>
      <c r="L107" s="241"/>
      <c r="M107" s="242"/>
      <c r="N107" s="243"/>
      <c r="O107" s="243"/>
      <c r="P107" s="243"/>
      <c r="Q107" s="243"/>
      <c r="R107" s="243"/>
      <c r="S107" s="243"/>
      <c r="T107" s="244"/>
      <c r="U107" s="13"/>
      <c r="V107" s="13"/>
      <c r="W107" s="13"/>
      <c r="X107" s="13"/>
      <c r="Y107" s="13"/>
      <c r="Z107" s="13"/>
      <c r="AA107" s="13"/>
      <c r="AB107" s="13"/>
      <c r="AC107" s="13"/>
      <c r="AD107" s="13"/>
      <c r="AE107" s="13"/>
      <c r="AT107" s="245" t="s">
        <v>139</v>
      </c>
      <c r="AU107" s="245" t="s">
        <v>83</v>
      </c>
      <c r="AV107" s="13" t="s">
        <v>83</v>
      </c>
      <c r="AW107" s="13" t="s">
        <v>35</v>
      </c>
      <c r="AX107" s="13" t="s">
        <v>74</v>
      </c>
      <c r="AY107" s="245" t="s">
        <v>126</v>
      </c>
    </row>
    <row r="108" s="14" customFormat="1">
      <c r="A108" s="14"/>
      <c r="B108" s="246"/>
      <c r="C108" s="247"/>
      <c r="D108" s="228" t="s">
        <v>139</v>
      </c>
      <c r="E108" s="248" t="s">
        <v>19</v>
      </c>
      <c r="F108" s="249" t="s">
        <v>142</v>
      </c>
      <c r="G108" s="247"/>
      <c r="H108" s="250">
        <v>141.36500000000001</v>
      </c>
      <c r="I108" s="251"/>
      <c r="J108" s="247"/>
      <c r="K108" s="247"/>
      <c r="L108" s="252"/>
      <c r="M108" s="253"/>
      <c r="N108" s="254"/>
      <c r="O108" s="254"/>
      <c r="P108" s="254"/>
      <c r="Q108" s="254"/>
      <c r="R108" s="254"/>
      <c r="S108" s="254"/>
      <c r="T108" s="255"/>
      <c r="U108" s="14"/>
      <c r="V108" s="14"/>
      <c r="W108" s="14"/>
      <c r="X108" s="14"/>
      <c r="Y108" s="14"/>
      <c r="Z108" s="14"/>
      <c r="AA108" s="14"/>
      <c r="AB108" s="14"/>
      <c r="AC108" s="14"/>
      <c r="AD108" s="14"/>
      <c r="AE108" s="14"/>
      <c r="AT108" s="256" t="s">
        <v>139</v>
      </c>
      <c r="AU108" s="256" t="s">
        <v>83</v>
      </c>
      <c r="AV108" s="14" t="s">
        <v>133</v>
      </c>
      <c r="AW108" s="14" t="s">
        <v>35</v>
      </c>
      <c r="AX108" s="14" t="s">
        <v>81</v>
      </c>
      <c r="AY108" s="256" t="s">
        <v>126</v>
      </c>
    </row>
    <row r="109" s="2" customFormat="1" ht="37.8" customHeight="1">
      <c r="A109" s="41"/>
      <c r="B109" s="42"/>
      <c r="C109" s="215" t="s">
        <v>133</v>
      </c>
      <c r="D109" s="215" t="s">
        <v>128</v>
      </c>
      <c r="E109" s="216" t="s">
        <v>156</v>
      </c>
      <c r="F109" s="217" t="s">
        <v>157</v>
      </c>
      <c r="G109" s="218" t="s">
        <v>131</v>
      </c>
      <c r="H109" s="219">
        <v>4240.9499999999998</v>
      </c>
      <c r="I109" s="220"/>
      <c r="J109" s="221">
        <f>ROUND(I109*H109,2)</f>
        <v>0</v>
      </c>
      <c r="K109" s="217" t="s">
        <v>132</v>
      </c>
      <c r="L109" s="47"/>
      <c r="M109" s="222" t="s">
        <v>19</v>
      </c>
      <c r="N109" s="223" t="s">
        <v>45</v>
      </c>
      <c r="O109" s="87"/>
      <c r="P109" s="224">
        <f>O109*H109</f>
        <v>0</v>
      </c>
      <c r="Q109" s="224">
        <v>0</v>
      </c>
      <c r="R109" s="224">
        <f>Q109*H109</f>
        <v>0</v>
      </c>
      <c r="S109" s="224">
        <v>0</v>
      </c>
      <c r="T109" s="225">
        <f>S109*H109</f>
        <v>0</v>
      </c>
      <c r="U109" s="41"/>
      <c r="V109" s="41"/>
      <c r="W109" s="41"/>
      <c r="X109" s="41"/>
      <c r="Y109" s="41"/>
      <c r="Z109" s="41"/>
      <c r="AA109" s="41"/>
      <c r="AB109" s="41"/>
      <c r="AC109" s="41"/>
      <c r="AD109" s="41"/>
      <c r="AE109" s="41"/>
      <c r="AR109" s="226" t="s">
        <v>133</v>
      </c>
      <c r="AT109" s="226" t="s">
        <v>128</v>
      </c>
      <c r="AU109" s="226" t="s">
        <v>83</v>
      </c>
      <c r="AY109" s="20" t="s">
        <v>126</v>
      </c>
      <c r="BE109" s="227">
        <f>IF(N109="základní",J109,0)</f>
        <v>0</v>
      </c>
      <c r="BF109" s="227">
        <f>IF(N109="snížená",J109,0)</f>
        <v>0</v>
      </c>
      <c r="BG109" s="227">
        <f>IF(N109="zákl. přenesená",J109,0)</f>
        <v>0</v>
      </c>
      <c r="BH109" s="227">
        <f>IF(N109="sníž. přenesená",J109,0)</f>
        <v>0</v>
      </c>
      <c r="BI109" s="227">
        <f>IF(N109="nulová",J109,0)</f>
        <v>0</v>
      </c>
      <c r="BJ109" s="20" t="s">
        <v>81</v>
      </c>
      <c r="BK109" s="227">
        <f>ROUND(I109*H109,2)</f>
        <v>0</v>
      </c>
      <c r="BL109" s="20" t="s">
        <v>133</v>
      </c>
      <c r="BM109" s="226" t="s">
        <v>158</v>
      </c>
    </row>
    <row r="110" s="2" customFormat="1">
      <c r="A110" s="41"/>
      <c r="B110" s="42"/>
      <c r="C110" s="43"/>
      <c r="D110" s="228" t="s">
        <v>135</v>
      </c>
      <c r="E110" s="43"/>
      <c r="F110" s="229" t="s">
        <v>159</v>
      </c>
      <c r="G110" s="43"/>
      <c r="H110" s="43"/>
      <c r="I110" s="230"/>
      <c r="J110" s="43"/>
      <c r="K110" s="43"/>
      <c r="L110" s="47"/>
      <c r="M110" s="231"/>
      <c r="N110" s="232"/>
      <c r="O110" s="87"/>
      <c r="P110" s="87"/>
      <c r="Q110" s="87"/>
      <c r="R110" s="87"/>
      <c r="S110" s="87"/>
      <c r="T110" s="88"/>
      <c r="U110" s="41"/>
      <c r="V110" s="41"/>
      <c r="W110" s="41"/>
      <c r="X110" s="41"/>
      <c r="Y110" s="41"/>
      <c r="Z110" s="41"/>
      <c r="AA110" s="41"/>
      <c r="AB110" s="41"/>
      <c r="AC110" s="41"/>
      <c r="AD110" s="41"/>
      <c r="AE110" s="41"/>
      <c r="AT110" s="20" t="s">
        <v>135</v>
      </c>
      <c r="AU110" s="20" t="s">
        <v>83</v>
      </c>
    </row>
    <row r="111" s="2" customFormat="1">
      <c r="A111" s="41"/>
      <c r="B111" s="42"/>
      <c r="C111" s="43"/>
      <c r="D111" s="233" t="s">
        <v>137</v>
      </c>
      <c r="E111" s="43"/>
      <c r="F111" s="234" t="s">
        <v>160</v>
      </c>
      <c r="G111" s="43"/>
      <c r="H111" s="43"/>
      <c r="I111" s="230"/>
      <c r="J111" s="43"/>
      <c r="K111" s="43"/>
      <c r="L111" s="47"/>
      <c r="M111" s="231"/>
      <c r="N111" s="232"/>
      <c r="O111" s="87"/>
      <c r="P111" s="87"/>
      <c r="Q111" s="87"/>
      <c r="R111" s="87"/>
      <c r="S111" s="87"/>
      <c r="T111" s="88"/>
      <c r="U111" s="41"/>
      <c r="V111" s="41"/>
      <c r="W111" s="41"/>
      <c r="X111" s="41"/>
      <c r="Y111" s="41"/>
      <c r="Z111" s="41"/>
      <c r="AA111" s="41"/>
      <c r="AB111" s="41"/>
      <c r="AC111" s="41"/>
      <c r="AD111" s="41"/>
      <c r="AE111" s="41"/>
      <c r="AT111" s="20" t="s">
        <v>137</v>
      </c>
      <c r="AU111" s="20" t="s">
        <v>83</v>
      </c>
    </row>
    <row r="112" s="13" customFormat="1">
      <c r="A112" s="13"/>
      <c r="B112" s="235"/>
      <c r="C112" s="236"/>
      <c r="D112" s="228" t="s">
        <v>139</v>
      </c>
      <c r="E112" s="237" t="s">
        <v>19</v>
      </c>
      <c r="F112" s="238" t="s">
        <v>161</v>
      </c>
      <c r="G112" s="236"/>
      <c r="H112" s="239">
        <v>4240.9499999999998</v>
      </c>
      <c r="I112" s="240"/>
      <c r="J112" s="236"/>
      <c r="K112" s="236"/>
      <c r="L112" s="241"/>
      <c r="M112" s="242"/>
      <c r="N112" s="243"/>
      <c r="O112" s="243"/>
      <c r="P112" s="243"/>
      <c r="Q112" s="243"/>
      <c r="R112" s="243"/>
      <c r="S112" s="243"/>
      <c r="T112" s="244"/>
      <c r="U112" s="13"/>
      <c r="V112" s="13"/>
      <c r="W112" s="13"/>
      <c r="X112" s="13"/>
      <c r="Y112" s="13"/>
      <c r="Z112" s="13"/>
      <c r="AA112" s="13"/>
      <c r="AB112" s="13"/>
      <c r="AC112" s="13"/>
      <c r="AD112" s="13"/>
      <c r="AE112" s="13"/>
      <c r="AT112" s="245" t="s">
        <v>139</v>
      </c>
      <c r="AU112" s="245" t="s">
        <v>83</v>
      </c>
      <c r="AV112" s="13" t="s">
        <v>83</v>
      </c>
      <c r="AW112" s="13" t="s">
        <v>35</v>
      </c>
      <c r="AX112" s="13" t="s">
        <v>74</v>
      </c>
      <c r="AY112" s="245" t="s">
        <v>126</v>
      </c>
    </row>
    <row r="113" s="14" customFormat="1">
      <c r="A113" s="14"/>
      <c r="B113" s="246"/>
      <c r="C113" s="247"/>
      <c r="D113" s="228" t="s">
        <v>139</v>
      </c>
      <c r="E113" s="248" t="s">
        <v>19</v>
      </c>
      <c r="F113" s="249" t="s">
        <v>142</v>
      </c>
      <c r="G113" s="247"/>
      <c r="H113" s="250">
        <v>4240.9499999999998</v>
      </c>
      <c r="I113" s="251"/>
      <c r="J113" s="247"/>
      <c r="K113" s="247"/>
      <c r="L113" s="252"/>
      <c r="M113" s="253"/>
      <c r="N113" s="254"/>
      <c r="O113" s="254"/>
      <c r="P113" s="254"/>
      <c r="Q113" s="254"/>
      <c r="R113" s="254"/>
      <c r="S113" s="254"/>
      <c r="T113" s="255"/>
      <c r="U113" s="14"/>
      <c r="V113" s="14"/>
      <c r="W113" s="14"/>
      <c r="X113" s="14"/>
      <c r="Y113" s="14"/>
      <c r="Z113" s="14"/>
      <c r="AA113" s="14"/>
      <c r="AB113" s="14"/>
      <c r="AC113" s="14"/>
      <c r="AD113" s="14"/>
      <c r="AE113" s="14"/>
      <c r="AT113" s="256" t="s">
        <v>139</v>
      </c>
      <c r="AU113" s="256" t="s">
        <v>83</v>
      </c>
      <c r="AV113" s="14" t="s">
        <v>133</v>
      </c>
      <c r="AW113" s="14" t="s">
        <v>35</v>
      </c>
      <c r="AX113" s="14" t="s">
        <v>81</v>
      </c>
      <c r="AY113" s="256" t="s">
        <v>126</v>
      </c>
    </row>
    <row r="114" s="2" customFormat="1" ht="24.15" customHeight="1">
      <c r="A114" s="41"/>
      <c r="B114" s="42"/>
      <c r="C114" s="215" t="s">
        <v>162</v>
      </c>
      <c r="D114" s="215" t="s">
        <v>128</v>
      </c>
      <c r="E114" s="216" t="s">
        <v>163</v>
      </c>
      <c r="F114" s="217" t="s">
        <v>164</v>
      </c>
      <c r="G114" s="218" t="s">
        <v>131</v>
      </c>
      <c r="H114" s="219">
        <v>177.70500000000001</v>
      </c>
      <c r="I114" s="220"/>
      <c r="J114" s="221">
        <f>ROUND(I114*H114,2)</f>
        <v>0</v>
      </c>
      <c r="K114" s="217" t="s">
        <v>132</v>
      </c>
      <c r="L114" s="47"/>
      <c r="M114" s="222" t="s">
        <v>19</v>
      </c>
      <c r="N114" s="223" t="s">
        <v>45</v>
      </c>
      <c r="O114" s="87"/>
      <c r="P114" s="224">
        <f>O114*H114</f>
        <v>0</v>
      </c>
      <c r="Q114" s="224">
        <v>0</v>
      </c>
      <c r="R114" s="224">
        <f>Q114*H114</f>
        <v>0</v>
      </c>
      <c r="S114" s="224">
        <v>0</v>
      </c>
      <c r="T114" s="225">
        <f>S114*H114</f>
        <v>0</v>
      </c>
      <c r="U114" s="41"/>
      <c r="V114" s="41"/>
      <c r="W114" s="41"/>
      <c r="X114" s="41"/>
      <c r="Y114" s="41"/>
      <c r="Z114" s="41"/>
      <c r="AA114" s="41"/>
      <c r="AB114" s="41"/>
      <c r="AC114" s="41"/>
      <c r="AD114" s="41"/>
      <c r="AE114" s="41"/>
      <c r="AR114" s="226" t="s">
        <v>133</v>
      </c>
      <c r="AT114" s="226" t="s">
        <v>128</v>
      </c>
      <c r="AU114" s="226" t="s">
        <v>83</v>
      </c>
      <c r="AY114" s="20" t="s">
        <v>126</v>
      </c>
      <c r="BE114" s="227">
        <f>IF(N114="základní",J114,0)</f>
        <v>0</v>
      </c>
      <c r="BF114" s="227">
        <f>IF(N114="snížená",J114,0)</f>
        <v>0</v>
      </c>
      <c r="BG114" s="227">
        <f>IF(N114="zákl. přenesená",J114,0)</f>
        <v>0</v>
      </c>
      <c r="BH114" s="227">
        <f>IF(N114="sníž. přenesená",J114,0)</f>
        <v>0</v>
      </c>
      <c r="BI114" s="227">
        <f>IF(N114="nulová",J114,0)</f>
        <v>0</v>
      </c>
      <c r="BJ114" s="20" t="s">
        <v>81</v>
      </c>
      <c r="BK114" s="227">
        <f>ROUND(I114*H114,2)</f>
        <v>0</v>
      </c>
      <c r="BL114" s="20" t="s">
        <v>133</v>
      </c>
      <c r="BM114" s="226" t="s">
        <v>165</v>
      </c>
    </row>
    <row r="115" s="2" customFormat="1">
      <c r="A115" s="41"/>
      <c r="B115" s="42"/>
      <c r="C115" s="43"/>
      <c r="D115" s="228" t="s">
        <v>135</v>
      </c>
      <c r="E115" s="43"/>
      <c r="F115" s="229" t="s">
        <v>166</v>
      </c>
      <c r="G115" s="43"/>
      <c r="H115" s="43"/>
      <c r="I115" s="230"/>
      <c r="J115" s="43"/>
      <c r="K115" s="43"/>
      <c r="L115" s="47"/>
      <c r="M115" s="231"/>
      <c r="N115" s="232"/>
      <c r="O115" s="87"/>
      <c r="P115" s="87"/>
      <c r="Q115" s="87"/>
      <c r="R115" s="87"/>
      <c r="S115" s="87"/>
      <c r="T115" s="88"/>
      <c r="U115" s="41"/>
      <c r="V115" s="41"/>
      <c r="W115" s="41"/>
      <c r="X115" s="41"/>
      <c r="Y115" s="41"/>
      <c r="Z115" s="41"/>
      <c r="AA115" s="41"/>
      <c r="AB115" s="41"/>
      <c r="AC115" s="41"/>
      <c r="AD115" s="41"/>
      <c r="AE115" s="41"/>
      <c r="AT115" s="20" t="s">
        <v>135</v>
      </c>
      <c r="AU115" s="20" t="s">
        <v>83</v>
      </c>
    </row>
    <row r="116" s="2" customFormat="1">
      <c r="A116" s="41"/>
      <c r="B116" s="42"/>
      <c r="C116" s="43"/>
      <c r="D116" s="233" t="s">
        <v>137</v>
      </c>
      <c r="E116" s="43"/>
      <c r="F116" s="234" t="s">
        <v>167</v>
      </c>
      <c r="G116" s="43"/>
      <c r="H116" s="43"/>
      <c r="I116" s="230"/>
      <c r="J116" s="43"/>
      <c r="K116" s="43"/>
      <c r="L116" s="47"/>
      <c r="M116" s="231"/>
      <c r="N116" s="232"/>
      <c r="O116" s="87"/>
      <c r="P116" s="87"/>
      <c r="Q116" s="87"/>
      <c r="R116" s="87"/>
      <c r="S116" s="87"/>
      <c r="T116" s="88"/>
      <c r="U116" s="41"/>
      <c r="V116" s="41"/>
      <c r="W116" s="41"/>
      <c r="X116" s="41"/>
      <c r="Y116" s="41"/>
      <c r="Z116" s="41"/>
      <c r="AA116" s="41"/>
      <c r="AB116" s="41"/>
      <c r="AC116" s="41"/>
      <c r="AD116" s="41"/>
      <c r="AE116" s="41"/>
      <c r="AT116" s="20" t="s">
        <v>137</v>
      </c>
      <c r="AU116" s="20" t="s">
        <v>83</v>
      </c>
    </row>
    <row r="117" s="15" customFormat="1">
      <c r="A117" s="15"/>
      <c r="B117" s="257"/>
      <c r="C117" s="258"/>
      <c r="D117" s="228" t="s">
        <v>139</v>
      </c>
      <c r="E117" s="259" t="s">
        <v>19</v>
      </c>
      <c r="F117" s="260" t="s">
        <v>168</v>
      </c>
      <c r="G117" s="258"/>
      <c r="H117" s="259" t="s">
        <v>19</v>
      </c>
      <c r="I117" s="261"/>
      <c r="J117" s="258"/>
      <c r="K117" s="258"/>
      <c r="L117" s="262"/>
      <c r="M117" s="263"/>
      <c r="N117" s="264"/>
      <c r="O117" s="264"/>
      <c r="P117" s="264"/>
      <c r="Q117" s="264"/>
      <c r="R117" s="264"/>
      <c r="S117" s="264"/>
      <c r="T117" s="265"/>
      <c r="U117" s="15"/>
      <c r="V117" s="15"/>
      <c r="W117" s="15"/>
      <c r="X117" s="15"/>
      <c r="Y117" s="15"/>
      <c r="Z117" s="15"/>
      <c r="AA117" s="15"/>
      <c r="AB117" s="15"/>
      <c r="AC117" s="15"/>
      <c r="AD117" s="15"/>
      <c r="AE117" s="15"/>
      <c r="AT117" s="266" t="s">
        <v>139</v>
      </c>
      <c r="AU117" s="266" t="s">
        <v>83</v>
      </c>
      <c r="AV117" s="15" t="s">
        <v>81</v>
      </c>
      <c r="AW117" s="15" t="s">
        <v>35</v>
      </c>
      <c r="AX117" s="15" t="s">
        <v>74</v>
      </c>
      <c r="AY117" s="266" t="s">
        <v>126</v>
      </c>
    </row>
    <row r="118" s="13" customFormat="1">
      <c r="A118" s="13"/>
      <c r="B118" s="235"/>
      <c r="C118" s="236"/>
      <c r="D118" s="228" t="s">
        <v>139</v>
      </c>
      <c r="E118" s="237" t="s">
        <v>19</v>
      </c>
      <c r="F118" s="238" t="s">
        <v>148</v>
      </c>
      <c r="G118" s="236"/>
      <c r="H118" s="239">
        <v>36.340000000000003</v>
      </c>
      <c r="I118" s="240"/>
      <c r="J118" s="236"/>
      <c r="K118" s="236"/>
      <c r="L118" s="241"/>
      <c r="M118" s="242"/>
      <c r="N118" s="243"/>
      <c r="O118" s="243"/>
      <c r="P118" s="243"/>
      <c r="Q118" s="243"/>
      <c r="R118" s="243"/>
      <c r="S118" s="243"/>
      <c r="T118" s="244"/>
      <c r="U118" s="13"/>
      <c r="V118" s="13"/>
      <c r="W118" s="13"/>
      <c r="X118" s="13"/>
      <c r="Y118" s="13"/>
      <c r="Z118" s="13"/>
      <c r="AA118" s="13"/>
      <c r="AB118" s="13"/>
      <c r="AC118" s="13"/>
      <c r="AD118" s="13"/>
      <c r="AE118" s="13"/>
      <c r="AT118" s="245" t="s">
        <v>139</v>
      </c>
      <c r="AU118" s="245" t="s">
        <v>83</v>
      </c>
      <c r="AV118" s="13" t="s">
        <v>83</v>
      </c>
      <c r="AW118" s="13" t="s">
        <v>35</v>
      </c>
      <c r="AX118" s="13" t="s">
        <v>74</v>
      </c>
      <c r="AY118" s="245" t="s">
        <v>126</v>
      </c>
    </row>
    <row r="119" s="16" customFormat="1">
      <c r="A119" s="16"/>
      <c r="B119" s="267"/>
      <c r="C119" s="268"/>
      <c r="D119" s="228" t="s">
        <v>139</v>
      </c>
      <c r="E119" s="269" t="s">
        <v>19</v>
      </c>
      <c r="F119" s="270" t="s">
        <v>169</v>
      </c>
      <c r="G119" s="268"/>
      <c r="H119" s="271">
        <v>36.340000000000003</v>
      </c>
      <c r="I119" s="272"/>
      <c r="J119" s="268"/>
      <c r="K119" s="268"/>
      <c r="L119" s="273"/>
      <c r="M119" s="274"/>
      <c r="N119" s="275"/>
      <c r="O119" s="275"/>
      <c r="P119" s="275"/>
      <c r="Q119" s="275"/>
      <c r="R119" s="275"/>
      <c r="S119" s="275"/>
      <c r="T119" s="276"/>
      <c r="U119" s="16"/>
      <c r="V119" s="16"/>
      <c r="W119" s="16"/>
      <c r="X119" s="16"/>
      <c r="Y119" s="16"/>
      <c r="Z119" s="16"/>
      <c r="AA119" s="16"/>
      <c r="AB119" s="16"/>
      <c r="AC119" s="16"/>
      <c r="AD119" s="16"/>
      <c r="AE119" s="16"/>
      <c r="AT119" s="277" t="s">
        <v>139</v>
      </c>
      <c r="AU119" s="277" t="s">
        <v>83</v>
      </c>
      <c r="AV119" s="16" t="s">
        <v>149</v>
      </c>
      <c r="AW119" s="16" t="s">
        <v>35</v>
      </c>
      <c r="AX119" s="16" t="s">
        <v>74</v>
      </c>
      <c r="AY119" s="277" t="s">
        <v>126</v>
      </c>
    </row>
    <row r="120" s="15" customFormat="1">
      <c r="A120" s="15"/>
      <c r="B120" s="257"/>
      <c r="C120" s="258"/>
      <c r="D120" s="228" t="s">
        <v>139</v>
      </c>
      <c r="E120" s="259" t="s">
        <v>19</v>
      </c>
      <c r="F120" s="260" t="s">
        <v>170</v>
      </c>
      <c r="G120" s="258"/>
      <c r="H120" s="259" t="s">
        <v>19</v>
      </c>
      <c r="I120" s="261"/>
      <c r="J120" s="258"/>
      <c r="K120" s="258"/>
      <c r="L120" s="262"/>
      <c r="M120" s="263"/>
      <c r="N120" s="264"/>
      <c r="O120" s="264"/>
      <c r="P120" s="264"/>
      <c r="Q120" s="264"/>
      <c r="R120" s="264"/>
      <c r="S120" s="264"/>
      <c r="T120" s="265"/>
      <c r="U120" s="15"/>
      <c r="V120" s="15"/>
      <c r="W120" s="15"/>
      <c r="X120" s="15"/>
      <c r="Y120" s="15"/>
      <c r="Z120" s="15"/>
      <c r="AA120" s="15"/>
      <c r="AB120" s="15"/>
      <c r="AC120" s="15"/>
      <c r="AD120" s="15"/>
      <c r="AE120" s="15"/>
      <c r="AT120" s="266" t="s">
        <v>139</v>
      </c>
      <c r="AU120" s="266" t="s">
        <v>83</v>
      </c>
      <c r="AV120" s="15" t="s">
        <v>81</v>
      </c>
      <c r="AW120" s="15" t="s">
        <v>35</v>
      </c>
      <c r="AX120" s="15" t="s">
        <v>74</v>
      </c>
      <c r="AY120" s="266" t="s">
        <v>126</v>
      </c>
    </row>
    <row r="121" s="13" customFormat="1">
      <c r="A121" s="13"/>
      <c r="B121" s="235"/>
      <c r="C121" s="236"/>
      <c r="D121" s="228" t="s">
        <v>139</v>
      </c>
      <c r="E121" s="237" t="s">
        <v>19</v>
      </c>
      <c r="F121" s="238" t="s">
        <v>171</v>
      </c>
      <c r="G121" s="236"/>
      <c r="H121" s="239">
        <v>177.70500000000001</v>
      </c>
      <c r="I121" s="240"/>
      <c r="J121" s="236"/>
      <c r="K121" s="236"/>
      <c r="L121" s="241"/>
      <c r="M121" s="242"/>
      <c r="N121" s="243"/>
      <c r="O121" s="243"/>
      <c r="P121" s="243"/>
      <c r="Q121" s="243"/>
      <c r="R121" s="243"/>
      <c r="S121" s="243"/>
      <c r="T121" s="244"/>
      <c r="U121" s="13"/>
      <c r="V121" s="13"/>
      <c r="W121" s="13"/>
      <c r="X121" s="13"/>
      <c r="Y121" s="13"/>
      <c r="Z121" s="13"/>
      <c r="AA121" s="13"/>
      <c r="AB121" s="13"/>
      <c r="AC121" s="13"/>
      <c r="AD121" s="13"/>
      <c r="AE121" s="13"/>
      <c r="AT121" s="245" t="s">
        <v>139</v>
      </c>
      <c r="AU121" s="245" t="s">
        <v>83</v>
      </c>
      <c r="AV121" s="13" t="s">
        <v>83</v>
      </c>
      <c r="AW121" s="13" t="s">
        <v>35</v>
      </c>
      <c r="AX121" s="13" t="s">
        <v>74</v>
      </c>
      <c r="AY121" s="245" t="s">
        <v>126</v>
      </c>
    </row>
    <row r="122" s="13" customFormat="1">
      <c r="A122" s="13"/>
      <c r="B122" s="235"/>
      <c r="C122" s="236"/>
      <c r="D122" s="228" t="s">
        <v>139</v>
      </c>
      <c r="E122" s="237" t="s">
        <v>19</v>
      </c>
      <c r="F122" s="238" t="s">
        <v>172</v>
      </c>
      <c r="G122" s="236"/>
      <c r="H122" s="239">
        <v>-36.340000000000003</v>
      </c>
      <c r="I122" s="240"/>
      <c r="J122" s="236"/>
      <c r="K122" s="236"/>
      <c r="L122" s="241"/>
      <c r="M122" s="242"/>
      <c r="N122" s="243"/>
      <c r="O122" s="243"/>
      <c r="P122" s="243"/>
      <c r="Q122" s="243"/>
      <c r="R122" s="243"/>
      <c r="S122" s="243"/>
      <c r="T122" s="244"/>
      <c r="U122" s="13"/>
      <c r="V122" s="13"/>
      <c r="W122" s="13"/>
      <c r="X122" s="13"/>
      <c r="Y122" s="13"/>
      <c r="Z122" s="13"/>
      <c r="AA122" s="13"/>
      <c r="AB122" s="13"/>
      <c r="AC122" s="13"/>
      <c r="AD122" s="13"/>
      <c r="AE122" s="13"/>
      <c r="AT122" s="245" t="s">
        <v>139</v>
      </c>
      <c r="AU122" s="245" t="s">
        <v>83</v>
      </c>
      <c r="AV122" s="13" t="s">
        <v>83</v>
      </c>
      <c r="AW122" s="13" t="s">
        <v>35</v>
      </c>
      <c r="AX122" s="13" t="s">
        <v>74</v>
      </c>
      <c r="AY122" s="245" t="s">
        <v>126</v>
      </c>
    </row>
    <row r="123" s="16" customFormat="1">
      <c r="A123" s="16"/>
      <c r="B123" s="267"/>
      <c r="C123" s="268"/>
      <c r="D123" s="228" t="s">
        <v>139</v>
      </c>
      <c r="E123" s="269" t="s">
        <v>19</v>
      </c>
      <c r="F123" s="270" t="s">
        <v>169</v>
      </c>
      <c r="G123" s="268"/>
      <c r="H123" s="271">
        <v>141.36500000000001</v>
      </c>
      <c r="I123" s="272"/>
      <c r="J123" s="268"/>
      <c r="K123" s="268"/>
      <c r="L123" s="273"/>
      <c r="M123" s="274"/>
      <c r="N123" s="275"/>
      <c r="O123" s="275"/>
      <c r="P123" s="275"/>
      <c r="Q123" s="275"/>
      <c r="R123" s="275"/>
      <c r="S123" s="275"/>
      <c r="T123" s="276"/>
      <c r="U123" s="16"/>
      <c r="V123" s="16"/>
      <c r="W123" s="16"/>
      <c r="X123" s="16"/>
      <c r="Y123" s="16"/>
      <c r="Z123" s="16"/>
      <c r="AA123" s="16"/>
      <c r="AB123" s="16"/>
      <c r="AC123" s="16"/>
      <c r="AD123" s="16"/>
      <c r="AE123" s="16"/>
      <c r="AT123" s="277" t="s">
        <v>139</v>
      </c>
      <c r="AU123" s="277" t="s">
        <v>83</v>
      </c>
      <c r="AV123" s="16" t="s">
        <v>149</v>
      </c>
      <c r="AW123" s="16" t="s">
        <v>35</v>
      </c>
      <c r="AX123" s="16" t="s">
        <v>74</v>
      </c>
      <c r="AY123" s="277" t="s">
        <v>126</v>
      </c>
    </row>
    <row r="124" s="14" customFormat="1">
      <c r="A124" s="14"/>
      <c r="B124" s="246"/>
      <c r="C124" s="247"/>
      <c r="D124" s="228" t="s">
        <v>139</v>
      </c>
      <c r="E124" s="248" t="s">
        <v>19</v>
      </c>
      <c r="F124" s="249" t="s">
        <v>142</v>
      </c>
      <c r="G124" s="247"/>
      <c r="H124" s="250">
        <v>177.70500000000001</v>
      </c>
      <c r="I124" s="251"/>
      <c r="J124" s="247"/>
      <c r="K124" s="247"/>
      <c r="L124" s="252"/>
      <c r="M124" s="253"/>
      <c r="N124" s="254"/>
      <c r="O124" s="254"/>
      <c r="P124" s="254"/>
      <c r="Q124" s="254"/>
      <c r="R124" s="254"/>
      <c r="S124" s="254"/>
      <c r="T124" s="255"/>
      <c r="U124" s="14"/>
      <c r="V124" s="14"/>
      <c r="W124" s="14"/>
      <c r="X124" s="14"/>
      <c r="Y124" s="14"/>
      <c r="Z124" s="14"/>
      <c r="AA124" s="14"/>
      <c r="AB124" s="14"/>
      <c r="AC124" s="14"/>
      <c r="AD124" s="14"/>
      <c r="AE124" s="14"/>
      <c r="AT124" s="256" t="s">
        <v>139</v>
      </c>
      <c r="AU124" s="256" t="s">
        <v>83</v>
      </c>
      <c r="AV124" s="14" t="s">
        <v>133</v>
      </c>
      <c r="AW124" s="14" t="s">
        <v>35</v>
      </c>
      <c r="AX124" s="14" t="s">
        <v>81</v>
      </c>
      <c r="AY124" s="256" t="s">
        <v>126</v>
      </c>
    </row>
    <row r="125" s="2" customFormat="1" ht="33" customHeight="1">
      <c r="A125" s="41"/>
      <c r="B125" s="42"/>
      <c r="C125" s="215" t="s">
        <v>173</v>
      </c>
      <c r="D125" s="215" t="s">
        <v>128</v>
      </c>
      <c r="E125" s="216" t="s">
        <v>174</v>
      </c>
      <c r="F125" s="217" t="s">
        <v>175</v>
      </c>
      <c r="G125" s="218" t="s">
        <v>176</v>
      </c>
      <c r="H125" s="219">
        <v>233.25200000000001</v>
      </c>
      <c r="I125" s="220"/>
      <c r="J125" s="221">
        <f>ROUND(I125*H125,2)</f>
        <v>0</v>
      </c>
      <c r="K125" s="217" t="s">
        <v>132</v>
      </c>
      <c r="L125" s="47"/>
      <c r="M125" s="222" t="s">
        <v>19</v>
      </c>
      <c r="N125" s="223" t="s">
        <v>45</v>
      </c>
      <c r="O125" s="87"/>
      <c r="P125" s="224">
        <f>O125*H125</f>
        <v>0</v>
      </c>
      <c r="Q125" s="224">
        <v>0</v>
      </c>
      <c r="R125" s="224">
        <f>Q125*H125</f>
        <v>0</v>
      </c>
      <c r="S125" s="224">
        <v>0</v>
      </c>
      <c r="T125" s="225">
        <f>S125*H125</f>
        <v>0</v>
      </c>
      <c r="U125" s="41"/>
      <c r="V125" s="41"/>
      <c r="W125" s="41"/>
      <c r="X125" s="41"/>
      <c r="Y125" s="41"/>
      <c r="Z125" s="41"/>
      <c r="AA125" s="41"/>
      <c r="AB125" s="41"/>
      <c r="AC125" s="41"/>
      <c r="AD125" s="41"/>
      <c r="AE125" s="41"/>
      <c r="AR125" s="226" t="s">
        <v>133</v>
      </c>
      <c r="AT125" s="226" t="s">
        <v>128</v>
      </c>
      <c r="AU125" s="226" t="s">
        <v>83</v>
      </c>
      <c r="AY125" s="20" t="s">
        <v>126</v>
      </c>
      <c r="BE125" s="227">
        <f>IF(N125="základní",J125,0)</f>
        <v>0</v>
      </c>
      <c r="BF125" s="227">
        <f>IF(N125="snížená",J125,0)</f>
        <v>0</v>
      </c>
      <c r="BG125" s="227">
        <f>IF(N125="zákl. přenesená",J125,0)</f>
        <v>0</v>
      </c>
      <c r="BH125" s="227">
        <f>IF(N125="sníž. přenesená",J125,0)</f>
        <v>0</v>
      </c>
      <c r="BI125" s="227">
        <f>IF(N125="nulová",J125,0)</f>
        <v>0</v>
      </c>
      <c r="BJ125" s="20" t="s">
        <v>81</v>
      </c>
      <c r="BK125" s="227">
        <f>ROUND(I125*H125,2)</f>
        <v>0</v>
      </c>
      <c r="BL125" s="20" t="s">
        <v>133</v>
      </c>
      <c r="BM125" s="226" t="s">
        <v>177</v>
      </c>
    </row>
    <row r="126" s="2" customFormat="1">
      <c r="A126" s="41"/>
      <c r="B126" s="42"/>
      <c r="C126" s="43"/>
      <c r="D126" s="228" t="s">
        <v>135</v>
      </c>
      <c r="E126" s="43"/>
      <c r="F126" s="229" t="s">
        <v>178</v>
      </c>
      <c r="G126" s="43"/>
      <c r="H126" s="43"/>
      <c r="I126" s="230"/>
      <c r="J126" s="43"/>
      <c r="K126" s="43"/>
      <c r="L126" s="47"/>
      <c r="M126" s="231"/>
      <c r="N126" s="232"/>
      <c r="O126" s="87"/>
      <c r="P126" s="87"/>
      <c r="Q126" s="87"/>
      <c r="R126" s="87"/>
      <c r="S126" s="87"/>
      <c r="T126" s="88"/>
      <c r="U126" s="41"/>
      <c r="V126" s="41"/>
      <c r="W126" s="41"/>
      <c r="X126" s="41"/>
      <c r="Y126" s="41"/>
      <c r="Z126" s="41"/>
      <c r="AA126" s="41"/>
      <c r="AB126" s="41"/>
      <c r="AC126" s="41"/>
      <c r="AD126" s="41"/>
      <c r="AE126" s="41"/>
      <c r="AT126" s="20" t="s">
        <v>135</v>
      </c>
      <c r="AU126" s="20" t="s">
        <v>83</v>
      </c>
    </row>
    <row r="127" s="2" customFormat="1">
      <c r="A127" s="41"/>
      <c r="B127" s="42"/>
      <c r="C127" s="43"/>
      <c r="D127" s="233" t="s">
        <v>137</v>
      </c>
      <c r="E127" s="43"/>
      <c r="F127" s="234" t="s">
        <v>179</v>
      </c>
      <c r="G127" s="43"/>
      <c r="H127" s="43"/>
      <c r="I127" s="230"/>
      <c r="J127" s="43"/>
      <c r="K127" s="43"/>
      <c r="L127" s="47"/>
      <c r="M127" s="231"/>
      <c r="N127" s="232"/>
      <c r="O127" s="87"/>
      <c r="P127" s="87"/>
      <c r="Q127" s="87"/>
      <c r="R127" s="87"/>
      <c r="S127" s="87"/>
      <c r="T127" s="88"/>
      <c r="U127" s="41"/>
      <c r="V127" s="41"/>
      <c r="W127" s="41"/>
      <c r="X127" s="41"/>
      <c r="Y127" s="41"/>
      <c r="Z127" s="41"/>
      <c r="AA127" s="41"/>
      <c r="AB127" s="41"/>
      <c r="AC127" s="41"/>
      <c r="AD127" s="41"/>
      <c r="AE127" s="41"/>
      <c r="AT127" s="20" t="s">
        <v>137</v>
      </c>
      <c r="AU127" s="20" t="s">
        <v>83</v>
      </c>
    </row>
    <row r="128" s="15" customFormat="1">
      <c r="A128" s="15"/>
      <c r="B128" s="257"/>
      <c r="C128" s="258"/>
      <c r="D128" s="228" t="s">
        <v>139</v>
      </c>
      <c r="E128" s="259" t="s">
        <v>19</v>
      </c>
      <c r="F128" s="260" t="s">
        <v>170</v>
      </c>
      <c r="G128" s="258"/>
      <c r="H128" s="259" t="s">
        <v>19</v>
      </c>
      <c r="I128" s="261"/>
      <c r="J128" s="258"/>
      <c r="K128" s="258"/>
      <c r="L128" s="262"/>
      <c r="M128" s="263"/>
      <c r="N128" s="264"/>
      <c r="O128" s="264"/>
      <c r="P128" s="264"/>
      <c r="Q128" s="264"/>
      <c r="R128" s="264"/>
      <c r="S128" s="264"/>
      <c r="T128" s="265"/>
      <c r="U128" s="15"/>
      <c r="V128" s="15"/>
      <c r="W128" s="15"/>
      <c r="X128" s="15"/>
      <c r="Y128" s="15"/>
      <c r="Z128" s="15"/>
      <c r="AA128" s="15"/>
      <c r="AB128" s="15"/>
      <c r="AC128" s="15"/>
      <c r="AD128" s="15"/>
      <c r="AE128" s="15"/>
      <c r="AT128" s="266" t="s">
        <v>139</v>
      </c>
      <c r="AU128" s="266" t="s">
        <v>83</v>
      </c>
      <c r="AV128" s="15" t="s">
        <v>81</v>
      </c>
      <c r="AW128" s="15" t="s">
        <v>35</v>
      </c>
      <c r="AX128" s="15" t="s">
        <v>74</v>
      </c>
      <c r="AY128" s="266" t="s">
        <v>126</v>
      </c>
    </row>
    <row r="129" s="13" customFormat="1">
      <c r="A129" s="13"/>
      <c r="B129" s="235"/>
      <c r="C129" s="236"/>
      <c r="D129" s="228" t="s">
        <v>139</v>
      </c>
      <c r="E129" s="237" t="s">
        <v>19</v>
      </c>
      <c r="F129" s="238" t="s">
        <v>180</v>
      </c>
      <c r="G129" s="236"/>
      <c r="H129" s="239">
        <v>293.21300000000002</v>
      </c>
      <c r="I129" s="240"/>
      <c r="J129" s="236"/>
      <c r="K129" s="236"/>
      <c r="L129" s="241"/>
      <c r="M129" s="242"/>
      <c r="N129" s="243"/>
      <c r="O129" s="243"/>
      <c r="P129" s="243"/>
      <c r="Q129" s="243"/>
      <c r="R129" s="243"/>
      <c r="S129" s="243"/>
      <c r="T129" s="244"/>
      <c r="U129" s="13"/>
      <c r="V129" s="13"/>
      <c r="W129" s="13"/>
      <c r="X129" s="13"/>
      <c r="Y129" s="13"/>
      <c r="Z129" s="13"/>
      <c r="AA129" s="13"/>
      <c r="AB129" s="13"/>
      <c r="AC129" s="13"/>
      <c r="AD129" s="13"/>
      <c r="AE129" s="13"/>
      <c r="AT129" s="245" t="s">
        <v>139</v>
      </c>
      <c r="AU129" s="245" t="s">
        <v>83</v>
      </c>
      <c r="AV129" s="13" t="s">
        <v>83</v>
      </c>
      <c r="AW129" s="13" t="s">
        <v>35</v>
      </c>
      <c r="AX129" s="13" t="s">
        <v>74</v>
      </c>
      <c r="AY129" s="245" t="s">
        <v>126</v>
      </c>
    </row>
    <row r="130" s="13" customFormat="1">
      <c r="A130" s="13"/>
      <c r="B130" s="235"/>
      <c r="C130" s="236"/>
      <c r="D130" s="228" t="s">
        <v>139</v>
      </c>
      <c r="E130" s="237" t="s">
        <v>19</v>
      </c>
      <c r="F130" s="238" t="s">
        <v>181</v>
      </c>
      <c r="G130" s="236"/>
      <c r="H130" s="239">
        <v>-59.960999999999999</v>
      </c>
      <c r="I130" s="240"/>
      <c r="J130" s="236"/>
      <c r="K130" s="236"/>
      <c r="L130" s="241"/>
      <c r="M130" s="242"/>
      <c r="N130" s="243"/>
      <c r="O130" s="243"/>
      <c r="P130" s="243"/>
      <c r="Q130" s="243"/>
      <c r="R130" s="243"/>
      <c r="S130" s="243"/>
      <c r="T130" s="244"/>
      <c r="U130" s="13"/>
      <c r="V130" s="13"/>
      <c r="W130" s="13"/>
      <c r="X130" s="13"/>
      <c r="Y130" s="13"/>
      <c r="Z130" s="13"/>
      <c r="AA130" s="13"/>
      <c r="AB130" s="13"/>
      <c r="AC130" s="13"/>
      <c r="AD130" s="13"/>
      <c r="AE130" s="13"/>
      <c r="AT130" s="245" t="s">
        <v>139</v>
      </c>
      <c r="AU130" s="245" t="s">
        <v>83</v>
      </c>
      <c r="AV130" s="13" t="s">
        <v>83</v>
      </c>
      <c r="AW130" s="13" t="s">
        <v>35</v>
      </c>
      <c r="AX130" s="13" t="s">
        <v>74</v>
      </c>
      <c r="AY130" s="245" t="s">
        <v>126</v>
      </c>
    </row>
    <row r="131" s="16" customFormat="1">
      <c r="A131" s="16"/>
      <c r="B131" s="267"/>
      <c r="C131" s="268"/>
      <c r="D131" s="228" t="s">
        <v>139</v>
      </c>
      <c r="E131" s="269" t="s">
        <v>19</v>
      </c>
      <c r="F131" s="270" t="s">
        <v>169</v>
      </c>
      <c r="G131" s="268"/>
      <c r="H131" s="271">
        <v>233.25200000000001</v>
      </c>
      <c r="I131" s="272"/>
      <c r="J131" s="268"/>
      <c r="K131" s="268"/>
      <c r="L131" s="273"/>
      <c r="M131" s="274"/>
      <c r="N131" s="275"/>
      <c r="O131" s="275"/>
      <c r="P131" s="275"/>
      <c r="Q131" s="275"/>
      <c r="R131" s="275"/>
      <c r="S131" s="275"/>
      <c r="T131" s="276"/>
      <c r="U131" s="16"/>
      <c r="V131" s="16"/>
      <c r="W131" s="16"/>
      <c r="X131" s="16"/>
      <c r="Y131" s="16"/>
      <c r="Z131" s="16"/>
      <c r="AA131" s="16"/>
      <c r="AB131" s="16"/>
      <c r="AC131" s="16"/>
      <c r="AD131" s="16"/>
      <c r="AE131" s="16"/>
      <c r="AT131" s="277" t="s">
        <v>139</v>
      </c>
      <c r="AU131" s="277" t="s">
        <v>83</v>
      </c>
      <c r="AV131" s="16" t="s">
        <v>149</v>
      </c>
      <c r="AW131" s="16" t="s">
        <v>35</v>
      </c>
      <c r="AX131" s="16" t="s">
        <v>74</v>
      </c>
      <c r="AY131" s="277" t="s">
        <v>126</v>
      </c>
    </row>
    <row r="132" s="14" customFormat="1">
      <c r="A132" s="14"/>
      <c r="B132" s="246"/>
      <c r="C132" s="247"/>
      <c r="D132" s="228" t="s">
        <v>139</v>
      </c>
      <c r="E132" s="248" t="s">
        <v>19</v>
      </c>
      <c r="F132" s="249" t="s">
        <v>142</v>
      </c>
      <c r="G132" s="247"/>
      <c r="H132" s="250">
        <v>233.25200000000001</v>
      </c>
      <c r="I132" s="251"/>
      <c r="J132" s="247"/>
      <c r="K132" s="247"/>
      <c r="L132" s="252"/>
      <c r="M132" s="253"/>
      <c r="N132" s="254"/>
      <c r="O132" s="254"/>
      <c r="P132" s="254"/>
      <c r="Q132" s="254"/>
      <c r="R132" s="254"/>
      <c r="S132" s="254"/>
      <c r="T132" s="255"/>
      <c r="U132" s="14"/>
      <c r="V132" s="14"/>
      <c r="W132" s="14"/>
      <c r="X132" s="14"/>
      <c r="Y132" s="14"/>
      <c r="Z132" s="14"/>
      <c r="AA132" s="14"/>
      <c r="AB132" s="14"/>
      <c r="AC132" s="14"/>
      <c r="AD132" s="14"/>
      <c r="AE132" s="14"/>
      <c r="AT132" s="256" t="s">
        <v>139</v>
      </c>
      <c r="AU132" s="256" t="s">
        <v>83</v>
      </c>
      <c r="AV132" s="14" t="s">
        <v>133</v>
      </c>
      <c r="AW132" s="14" t="s">
        <v>35</v>
      </c>
      <c r="AX132" s="14" t="s">
        <v>81</v>
      </c>
      <c r="AY132" s="256" t="s">
        <v>126</v>
      </c>
    </row>
    <row r="133" s="2" customFormat="1" ht="24.15" customHeight="1">
      <c r="A133" s="41"/>
      <c r="B133" s="42"/>
      <c r="C133" s="215" t="s">
        <v>182</v>
      </c>
      <c r="D133" s="215" t="s">
        <v>128</v>
      </c>
      <c r="E133" s="216" t="s">
        <v>183</v>
      </c>
      <c r="F133" s="217" t="s">
        <v>184</v>
      </c>
      <c r="G133" s="218" t="s">
        <v>131</v>
      </c>
      <c r="H133" s="219">
        <v>36.340000000000003</v>
      </c>
      <c r="I133" s="220"/>
      <c r="J133" s="221">
        <f>ROUND(I133*H133,2)</f>
        <v>0</v>
      </c>
      <c r="K133" s="217" t="s">
        <v>132</v>
      </c>
      <c r="L133" s="47"/>
      <c r="M133" s="222" t="s">
        <v>19</v>
      </c>
      <c r="N133" s="223" t="s">
        <v>45</v>
      </c>
      <c r="O133" s="87"/>
      <c r="P133" s="224">
        <f>O133*H133</f>
        <v>0</v>
      </c>
      <c r="Q133" s="224">
        <v>0</v>
      </c>
      <c r="R133" s="224">
        <f>Q133*H133</f>
        <v>0</v>
      </c>
      <c r="S133" s="224">
        <v>0</v>
      </c>
      <c r="T133" s="225">
        <f>S133*H133</f>
        <v>0</v>
      </c>
      <c r="U133" s="41"/>
      <c r="V133" s="41"/>
      <c r="W133" s="41"/>
      <c r="X133" s="41"/>
      <c r="Y133" s="41"/>
      <c r="Z133" s="41"/>
      <c r="AA133" s="41"/>
      <c r="AB133" s="41"/>
      <c r="AC133" s="41"/>
      <c r="AD133" s="41"/>
      <c r="AE133" s="41"/>
      <c r="AR133" s="226" t="s">
        <v>133</v>
      </c>
      <c r="AT133" s="226" t="s">
        <v>128</v>
      </c>
      <c r="AU133" s="226" t="s">
        <v>83</v>
      </c>
      <c r="AY133" s="20" t="s">
        <v>126</v>
      </c>
      <c r="BE133" s="227">
        <f>IF(N133="základní",J133,0)</f>
        <v>0</v>
      </c>
      <c r="BF133" s="227">
        <f>IF(N133="snížená",J133,0)</f>
        <v>0</v>
      </c>
      <c r="BG133" s="227">
        <f>IF(N133="zákl. přenesená",J133,0)</f>
        <v>0</v>
      </c>
      <c r="BH133" s="227">
        <f>IF(N133="sníž. přenesená",J133,0)</f>
        <v>0</v>
      </c>
      <c r="BI133" s="227">
        <f>IF(N133="nulová",J133,0)</f>
        <v>0</v>
      </c>
      <c r="BJ133" s="20" t="s">
        <v>81</v>
      </c>
      <c r="BK133" s="227">
        <f>ROUND(I133*H133,2)</f>
        <v>0</v>
      </c>
      <c r="BL133" s="20" t="s">
        <v>133</v>
      </c>
      <c r="BM133" s="226" t="s">
        <v>185</v>
      </c>
    </row>
    <row r="134" s="2" customFormat="1">
      <c r="A134" s="41"/>
      <c r="B134" s="42"/>
      <c r="C134" s="43"/>
      <c r="D134" s="228" t="s">
        <v>135</v>
      </c>
      <c r="E134" s="43"/>
      <c r="F134" s="229" t="s">
        <v>186</v>
      </c>
      <c r="G134" s="43"/>
      <c r="H134" s="43"/>
      <c r="I134" s="230"/>
      <c r="J134" s="43"/>
      <c r="K134" s="43"/>
      <c r="L134" s="47"/>
      <c r="M134" s="231"/>
      <c r="N134" s="232"/>
      <c r="O134" s="87"/>
      <c r="P134" s="87"/>
      <c r="Q134" s="87"/>
      <c r="R134" s="87"/>
      <c r="S134" s="87"/>
      <c r="T134" s="88"/>
      <c r="U134" s="41"/>
      <c r="V134" s="41"/>
      <c r="W134" s="41"/>
      <c r="X134" s="41"/>
      <c r="Y134" s="41"/>
      <c r="Z134" s="41"/>
      <c r="AA134" s="41"/>
      <c r="AB134" s="41"/>
      <c r="AC134" s="41"/>
      <c r="AD134" s="41"/>
      <c r="AE134" s="41"/>
      <c r="AT134" s="20" t="s">
        <v>135</v>
      </c>
      <c r="AU134" s="20" t="s">
        <v>83</v>
      </c>
    </row>
    <row r="135" s="2" customFormat="1">
      <c r="A135" s="41"/>
      <c r="B135" s="42"/>
      <c r="C135" s="43"/>
      <c r="D135" s="233" t="s">
        <v>137</v>
      </c>
      <c r="E135" s="43"/>
      <c r="F135" s="234" t="s">
        <v>187</v>
      </c>
      <c r="G135" s="43"/>
      <c r="H135" s="43"/>
      <c r="I135" s="230"/>
      <c r="J135" s="43"/>
      <c r="K135" s="43"/>
      <c r="L135" s="47"/>
      <c r="M135" s="231"/>
      <c r="N135" s="232"/>
      <c r="O135" s="87"/>
      <c r="P135" s="87"/>
      <c r="Q135" s="87"/>
      <c r="R135" s="87"/>
      <c r="S135" s="87"/>
      <c r="T135" s="88"/>
      <c r="U135" s="41"/>
      <c r="V135" s="41"/>
      <c r="W135" s="41"/>
      <c r="X135" s="41"/>
      <c r="Y135" s="41"/>
      <c r="Z135" s="41"/>
      <c r="AA135" s="41"/>
      <c r="AB135" s="41"/>
      <c r="AC135" s="41"/>
      <c r="AD135" s="41"/>
      <c r="AE135" s="41"/>
      <c r="AT135" s="20" t="s">
        <v>137</v>
      </c>
      <c r="AU135" s="20" t="s">
        <v>83</v>
      </c>
    </row>
    <row r="136" s="13" customFormat="1">
      <c r="A136" s="13"/>
      <c r="B136" s="235"/>
      <c r="C136" s="236"/>
      <c r="D136" s="228" t="s">
        <v>139</v>
      </c>
      <c r="E136" s="237" t="s">
        <v>19</v>
      </c>
      <c r="F136" s="238" t="s">
        <v>188</v>
      </c>
      <c r="G136" s="236"/>
      <c r="H136" s="239">
        <v>36.340000000000003</v>
      </c>
      <c r="I136" s="240"/>
      <c r="J136" s="236"/>
      <c r="K136" s="236"/>
      <c r="L136" s="241"/>
      <c r="M136" s="242"/>
      <c r="N136" s="243"/>
      <c r="O136" s="243"/>
      <c r="P136" s="243"/>
      <c r="Q136" s="243"/>
      <c r="R136" s="243"/>
      <c r="S136" s="243"/>
      <c r="T136" s="244"/>
      <c r="U136" s="13"/>
      <c r="V136" s="13"/>
      <c r="W136" s="13"/>
      <c r="X136" s="13"/>
      <c r="Y136" s="13"/>
      <c r="Z136" s="13"/>
      <c r="AA136" s="13"/>
      <c r="AB136" s="13"/>
      <c r="AC136" s="13"/>
      <c r="AD136" s="13"/>
      <c r="AE136" s="13"/>
      <c r="AT136" s="245" t="s">
        <v>139</v>
      </c>
      <c r="AU136" s="245" t="s">
        <v>83</v>
      </c>
      <c r="AV136" s="13" t="s">
        <v>83</v>
      </c>
      <c r="AW136" s="13" t="s">
        <v>35</v>
      </c>
      <c r="AX136" s="13" t="s">
        <v>74</v>
      </c>
      <c r="AY136" s="245" t="s">
        <v>126</v>
      </c>
    </row>
    <row r="137" s="14" customFormat="1">
      <c r="A137" s="14"/>
      <c r="B137" s="246"/>
      <c r="C137" s="247"/>
      <c r="D137" s="228" t="s">
        <v>139</v>
      </c>
      <c r="E137" s="248" t="s">
        <v>19</v>
      </c>
      <c r="F137" s="249" t="s">
        <v>142</v>
      </c>
      <c r="G137" s="247"/>
      <c r="H137" s="250">
        <v>36.340000000000003</v>
      </c>
      <c r="I137" s="251"/>
      <c r="J137" s="247"/>
      <c r="K137" s="247"/>
      <c r="L137" s="252"/>
      <c r="M137" s="253"/>
      <c r="N137" s="254"/>
      <c r="O137" s="254"/>
      <c r="P137" s="254"/>
      <c r="Q137" s="254"/>
      <c r="R137" s="254"/>
      <c r="S137" s="254"/>
      <c r="T137" s="255"/>
      <c r="U137" s="14"/>
      <c r="V137" s="14"/>
      <c r="W137" s="14"/>
      <c r="X137" s="14"/>
      <c r="Y137" s="14"/>
      <c r="Z137" s="14"/>
      <c r="AA137" s="14"/>
      <c r="AB137" s="14"/>
      <c r="AC137" s="14"/>
      <c r="AD137" s="14"/>
      <c r="AE137" s="14"/>
      <c r="AT137" s="256" t="s">
        <v>139</v>
      </c>
      <c r="AU137" s="256" t="s">
        <v>83</v>
      </c>
      <c r="AV137" s="14" t="s">
        <v>133</v>
      </c>
      <c r="AW137" s="14" t="s">
        <v>35</v>
      </c>
      <c r="AX137" s="14" t="s">
        <v>81</v>
      </c>
      <c r="AY137" s="256" t="s">
        <v>126</v>
      </c>
    </row>
    <row r="138" s="12" customFormat="1" ht="22.8" customHeight="1">
      <c r="A138" s="12"/>
      <c r="B138" s="199"/>
      <c r="C138" s="200"/>
      <c r="D138" s="201" t="s">
        <v>73</v>
      </c>
      <c r="E138" s="213" t="s">
        <v>189</v>
      </c>
      <c r="F138" s="213" t="s">
        <v>190</v>
      </c>
      <c r="G138" s="200"/>
      <c r="H138" s="200"/>
      <c r="I138" s="203"/>
      <c r="J138" s="214">
        <f>BK138</f>
        <v>0</v>
      </c>
      <c r="K138" s="200"/>
      <c r="L138" s="205"/>
      <c r="M138" s="206"/>
      <c r="N138" s="207"/>
      <c r="O138" s="207"/>
      <c r="P138" s="208">
        <f>SUM(P139:P168)</f>
        <v>0</v>
      </c>
      <c r="Q138" s="207"/>
      <c r="R138" s="208">
        <f>SUM(R139:R168)</f>
        <v>0</v>
      </c>
      <c r="S138" s="207"/>
      <c r="T138" s="209">
        <f>SUM(T139:T168)</f>
        <v>761.86560000000009</v>
      </c>
      <c r="U138" s="12"/>
      <c r="V138" s="12"/>
      <c r="W138" s="12"/>
      <c r="X138" s="12"/>
      <c r="Y138" s="12"/>
      <c r="Z138" s="12"/>
      <c r="AA138" s="12"/>
      <c r="AB138" s="12"/>
      <c r="AC138" s="12"/>
      <c r="AD138" s="12"/>
      <c r="AE138" s="12"/>
      <c r="AR138" s="210" t="s">
        <v>81</v>
      </c>
      <c r="AT138" s="211" t="s">
        <v>73</v>
      </c>
      <c r="AU138" s="211" t="s">
        <v>81</v>
      </c>
      <c r="AY138" s="210" t="s">
        <v>126</v>
      </c>
      <c r="BK138" s="212">
        <f>SUM(BK139:BK168)</f>
        <v>0</v>
      </c>
    </row>
    <row r="139" s="2" customFormat="1" ht="24.15" customHeight="1">
      <c r="A139" s="41"/>
      <c r="B139" s="42"/>
      <c r="C139" s="215" t="s">
        <v>191</v>
      </c>
      <c r="D139" s="215" t="s">
        <v>128</v>
      </c>
      <c r="E139" s="216" t="s">
        <v>81</v>
      </c>
      <c r="F139" s="217" t="s">
        <v>192</v>
      </c>
      <c r="G139" s="218" t="s">
        <v>193</v>
      </c>
      <c r="H139" s="219">
        <v>1</v>
      </c>
      <c r="I139" s="220"/>
      <c r="J139" s="221">
        <f>ROUND(I139*H139,2)</f>
        <v>0</v>
      </c>
      <c r="K139" s="217" t="s">
        <v>19</v>
      </c>
      <c r="L139" s="47"/>
      <c r="M139" s="222" t="s">
        <v>19</v>
      </c>
      <c r="N139" s="223" t="s">
        <v>45</v>
      </c>
      <c r="O139" s="87"/>
      <c r="P139" s="224">
        <f>O139*H139</f>
        <v>0</v>
      </c>
      <c r="Q139" s="224">
        <v>0</v>
      </c>
      <c r="R139" s="224">
        <f>Q139*H139</f>
        <v>0</v>
      </c>
      <c r="S139" s="224">
        <v>0</v>
      </c>
      <c r="T139" s="225">
        <f>S139*H139</f>
        <v>0</v>
      </c>
      <c r="U139" s="41"/>
      <c r="V139" s="41"/>
      <c r="W139" s="41"/>
      <c r="X139" s="41"/>
      <c r="Y139" s="41"/>
      <c r="Z139" s="41"/>
      <c r="AA139" s="41"/>
      <c r="AB139" s="41"/>
      <c r="AC139" s="41"/>
      <c r="AD139" s="41"/>
      <c r="AE139" s="41"/>
      <c r="AR139" s="226" t="s">
        <v>133</v>
      </c>
      <c r="AT139" s="226" t="s">
        <v>128</v>
      </c>
      <c r="AU139" s="226" t="s">
        <v>83</v>
      </c>
      <c r="AY139" s="20" t="s">
        <v>126</v>
      </c>
      <c r="BE139" s="227">
        <f>IF(N139="základní",J139,0)</f>
        <v>0</v>
      </c>
      <c r="BF139" s="227">
        <f>IF(N139="snížená",J139,0)</f>
        <v>0</v>
      </c>
      <c r="BG139" s="227">
        <f>IF(N139="zákl. přenesená",J139,0)</f>
        <v>0</v>
      </c>
      <c r="BH139" s="227">
        <f>IF(N139="sníž. přenesená",J139,0)</f>
        <v>0</v>
      </c>
      <c r="BI139" s="227">
        <f>IF(N139="nulová",J139,0)</f>
        <v>0</v>
      </c>
      <c r="BJ139" s="20" t="s">
        <v>81</v>
      </c>
      <c r="BK139" s="227">
        <f>ROUND(I139*H139,2)</f>
        <v>0</v>
      </c>
      <c r="BL139" s="20" t="s">
        <v>133</v>
      </c>
      <c r="BM139" s="226" t="s">
        <v>194</v>
      </c>
    </row>
    <row r="140" s="2" customFormat="1">
      <c r="A140" s="41"/>
      <c r="B140" s="42"/>
      <c r="C140" s="43"/>
      <c r="D140" s="228" t="s">
        <v>135</v>
      </c>
      <c r="E140" s="43"/>
      <c r="F140" s="229" t="s">
        <v>195</v>
      </c>
      <c r="G140" s="43"/>
      <c r="H140" s="43"/>
      <c r="I140" s="230"/>
      <c r="J140" s="43"/>
      <c r="K140" s="43"/>
      <c r="L140" s="47"/>
      <c r="M140" s="231"/>
      <c r="N140" s="232"/>
      <c r="O140" s="87"/>
      <c r="P140" s="87"/>
      <c r="Q140" s="87"/>
      <c r="R140" s="87"/>
      <c r="S140" s="87"/>
      <c r="T140" s="88"/>
      <c r="U140" s="41"/>
      <c r="V140" s="41"/>
      <c r="W140" s="41"/>
      <c r="X140" s="41"/>
      <c r="Y140" s="41"/>
      <c r="Z140" s="41"/>
      <c r="AA140" s="41"/>
      <c r="AB140" s="41"/>
      <c r="AC140" s="41"/>
      <c r="AD140" s="41"/>
      <c r="AE140" s="41"/>
      <c r="AT140" s="20" t="s">
        <v>135</v>
      </c>
      <c r="AU140" s="20" t="s">
        <v>83</v>
      </c>
    </row>
    <row r="141" s="13" customFormat="1">
      <c r="A141" s="13"/>
      <c r="B141" s="235"/>
      <c r="C141" s="236"/>
      <c r="D141" s="228" t="s">
        <v>139</v>
      </c>
      <c r="E141" s="237" t="s">
        <v>19</v>
      </c>
      <c r="F141" s="238" t="s">
        <v>196</v>
      </c>
      <c r="G141" s="236"/>
      <c r="H141" s="239">
        <v>1</v>
      </c>
      <c r="I141" s="240"/>
      <c r="J141" s="236"/>
      <c r="K141" s="236"/>
      <c r="L141" s="241"/>
      <c r="M141" s="242"/>
      <c r="N141" s="243"/>
      <c r="O141" s="243"/>
      <c r="P141" s="243"/>
      <c r="Q141" s="243"/>
      <c r="R141" s="243"/>
      <c r="S141" s="243"/>
      <c r="T141" s="244"/>
      <c r="U141" s="13"/>
      <c r="V141" s="13"/>
      <c r="W141" s="13"/>
      <c r="X141" s="13"/>
      <c r="Y141" s="13"/>
      <c r="Z141" s="13"/>
      <c r="AA141" s="13"/>
      <c r="AB141" s="13"/>
      <c r="AC141" s="13"/>
      <c r="AD141" s="13"/>
      <c r="AE141" s="13"/>
      <c r="AT141" s="245" t="s">
        <v>139</v>
      </c>
      <c r="AU141" s="245" t="s">
        <v>83</v>
      </c>
      <c r="AV141" s="13" t="s">
        <v>83</v>
      </c>
      <c r="AW141" s="13" t="s">
        <v>35</v>
      </c>
      <c r="AX141" s="13" t="s">
        <v>74</v>
      </c>
      <c r="AY141" s="245" t="s">
        <v>126</v>
      </c>
    </row>
    <row r="142" s="14" customFormat="1">
      <c r="A142" s="14"/>
      <c r="B142" s="246"/>
      <c r="C142" s="247"/>
      <c r="D142" s="228" t="s">
        <v>139</v>
      </c>
      <c r="E142" s="248" t="s">
        <v>19</v>
      </c>
      <c r="F142" s="249" t="s">
        <v>142</v>
      </c>
      <c r="G142" s="247"/>
      <c r="H142" s="250">
        <v>1</v>
      </c>
      <c r="I142" s="251"/>
      <c r="J142" s="247"/>
      <c r="K142" s="247"/>
      <c r="L142" s="252"/>
      <c r="M142" s="253"/>
      <c r="N142" s="254"/>
      <c r="O142" s="254"/>
      <c r="P142" s="254"/>
      <c r="Q142" s="254"/>
      <c r="R142" s="254"/>
      <c r="S142" s="254"/>
      <c r="T142" s="255"/>
      <c r="U142" s="14"/>
      <c r="V142" s="14"/>
      <c r="W142" s="14"/>
      <c r="X142" s="14"/>
      <c r="Y142" s="14"/>
      <c r="Z142" s="14"/>
      <c r="AA142" s="14"/>
      <c r="AB142" s="14"/>
      <c r="AC142" s="14"/>
      <c r="AD142" s="14"/>
      <c r="AE142" s="14"/>
      <c r="AT142" s="256" t="s">
        <v>139</v>
      </c>
      <c r="AU142" s="256" t="s">
        <v>83</v>
      </c>
      <c r="AV142" s="14" t="s">
        <v>133</v>
      </c>
      <c r="AW142" s="14" t="s">
        <v>35</v>
      </c>
      <c r="AX142" s="14" t="s">
        <v>81</v>
      </c>
      <c r="AY142" s="256" t="s">
        <v>126</v>
      </c>
    </row>
    <row r="143" s="2" customFormat="1" ht="24.15" customHeight="1">
      <c r="A143" s="41"/>
      <c r="B143" s="42"/>
      <c r="C143" s="215" t="s">
        <v>189</v>
      </c>
      <c r="D143" s="215" t="s">
        <v>128</v>
      </c>
      <c r="E143" s="216" t="s">
        <v>8</v>
      </c>
      <c r="F143" s="217" t="s">
        <v>197</v>
      </c>
      <c r="G143" s="218" t="s">
        <v>193</v>
      </c>
      <c r="H143" s="219">
        <v>1</v>
      </c>
      <c r="I143" s="220"/>
      <c r="J143" s="221">
        <f>ROUND(I143*H143,2)</f>
        <v>0</v>
      </c>
      <c r="K143" s="217" t="s">
        <v>19</v>
      </c>
      <c r="L143" s="47"/>
      <c r="M143" s="222" t="s">
        <v>19</v>
      </c>
      <c r="N143" s="223" t="s">
        <v>45</v>
      </c>
      <c r="O143" s="87"/>
      <c r="P143" s="224">
        <f>O143*H143</f>
        <v>0</v>
      </c>
      <c r="Q143" s="224">
        <v>0</v>
      </c>
      <c r="R143" s="224">
        <f>Q143*H143</f>
        <v>0</v>
      </c>
      <c r="S143" s="224">
        <v>0</v>
      </c>
      <c r="T143" s="225">
        <f>S143*H143</f>
        <v>0</v>
      </c>
      <c r="U143" s="41"/>
      <c r="V143" s="41"/>
      <c r="W143" s="41"/>
      <c r="X143" s="41"/>
      <c r="Y143" s="41"/>
      <c r="Z143" s="41"/>
      <c r="AA143" s="41"/>
      <c r="AB143" s="41"/>
      <c r="AC143" s="41"/>
      <c r="AD143" s="41"/>
      <c r="AE143" s="41"/>
      <c r="AR143" s="226" t="s">
        <v>133</v>
      </c>
      <c r="AT143" s="226" t="s">
        <v>128</v>
      </c>
      <c r="AU143" s="226" t="s">
        <v>83</v>
      </c>
      <c r="AY143" s="20" t="s">
        <v>126</v>
      </c>
      <c r="BE143" s="227">
        <f>IF(N143="základní",J143,0)</f>
        <v>0</v>
      </c>
      <c r="BF143" s="227">
        <f>IF(N143="snížená",J143,0)</f>
        <v>0</v>
      </c>
      <c r="BG143" s="227">
        <f>IF(N143="zákl. přenesená",J143,0)</f>
        <v>0</v>
      </c>
      <c r="BH143" s="227">
        <f>IF(N143="sníž. přenesená",J143,0)</f>
        <v>0</v>
      </c>
      <c r="BI143" s="227">
        <f>IF(N143="nulová",J143,0)</f>
        <v>0</v>
      </c>
      <c r="BJ143" s="20" t="s">
        <v>81</v>
      </c>
      <c r="BK143" s="227">
        <f>ROUND(I143*H143,2)</f>
        <v>0</v>
      </c>
      <c r="BL143" s="20" t="s">
        <v>133</v>
      </c>
      <c r="BM143" s="226" t="s">
        <v>198</v>
      </c>
    </row>
    <row r="144" s="2" customFormat="1">
      <c r="A144" s="41"/>
      <c r="B144" s="42"/>
      <c r="C144" s="43"/>
      <c r="D144" s="228" t="s">
        <v>135</v>
      </c>
      <c r="E144" s="43"/>
      <c r="F144" s="229" t="s">
        <v>199</v>
      </c>
      <c r="G144" s="43"/>
      <c r="H144" s="43"/>
      <c r="I144" s="230"/>
      <c r="J144" s="43"/>
      <c r="K144" s="43"/>
      <c r="L144" s="47"/>
      <c r="M144" s="231"/>
      <c r="N144" s="232"/>
      <c r="O144" s="87"/>
      <c r="P144" s="87"/>
      <c r="Q144" s="87"/>
      <c r="R144" s="87"/>
      <c r="S144" s="87"/>
      <c r="T144" s="88"/>
      <c r="U144" s="41"/>
      <c r="V144" s="41"/>
      <c r="W144" s="41"/>
      <c r="X144" s="41"/>
      <c r="Y144" s="41"/>
      <c r="Z144" s="41"/>
      <c r="AA144" s="41"/>
      <c r="AB144" s="41"/>
      <c r="AC144" s="41"/>
      <c r="AD144" s="41"/>
      <c r="AE144" s="41"/>
      <c r="AT144" s="20" t="s">
        <v>135</v>
      </c>
      <c r="AU144" s="20" t="s">
        <v>83</v>
      </c>
    </row>
    <row r="145" s="13" customFormat="1">
      <c r="A145" s="13"/>
      <c r="B145" s="235"/>
      <c r="C145" s="236"/>
      <c r="D145" s="228" t="s">
        <v>139</v>
      </c>
      <c r="E145" s="237" t="s">
        <v>19</v>
      </c>
      <c r="F145" s="238" t="s">
        <v>196</v>
      </c>
      <c r="G145" s="236"/>
      <c r="H145" s="239">
        <v>1</v>
      </c>
      <c r="I145" s="240"/>
      <c r="J145" s="236"/>
      <c r="K145" s="236"/>
      <c r="L145" s="241"/>
      <c r="M145" s="242"/>
      <c r="N145" s="243"/>
      <c r="O145" s="243"/>
      <c r="P145" s="243"/>
      <c r="Q145" s="243"/>
      <c r="R145" s="243"/>
      <c r="S145" s="243"/>
      <c r="T145" s="244"/>
      <c r="U145" s="13"/>
      <c r="V145" s="13"/>
      <c r="W145" s="13"/>
      <c r="X145" s="13"/>
      <c r="Y145" s="13"/>
      <c r="Z145" s="13"/>
      <c r="AA145" s="13"/>
      <c r="AB145" s="13"/>
      <c r="AC145" s="13"/>
      <c r="AD145" s="13"/>
      <c r="AE145" s="13"/>
      <c r="AT145" s="245" t="s">
        <v>139</v>
      </c>
      <c r="AU145" s="245" t="s">
        <v>83</v>
      </c>
      <c r="AV145" s="13" t="s">
        <v>83</v>
      </c>
      <c r="AW145" s="13" t="s">
        <v>35</v>
      </c>
      <c r="AX145" s="13" t="s">
        <v>74</v>
      </c>
      <c r="AY145" s="245" t="s">
        <v>126</v>
      </c>
    </row>
    <row r="146" s="14" customFormat="1">
      <c r="A146" s="14"/>
      <c r="B146" s="246"/>
      <c r="C146" s="247"/>
      <c r="D146" s="228" t="s">
        <v>139</v>
      </c>
      <c r="E146" s="248" t="s">
        <v>19</v>
      </c>
      <c r="F146" s="249" t="s">
        <v>142</v>
      </c>
      <c r="G146" s="247"/>
      <c r="H146" s="250">
        <v>1</v>
      </c>
      <c r="I146" s="251"/>
      <c r="J146" s="247"/>
      <c r="K146" s="247"/>
      <c r="L146" s="252"/>
      <c r="M146" s="253"/>
      <c r="N146" s="254"/>
      <c r="O146" s="254"/>
      <c r="P146" s="254"/>
      <c r="Q146" s="254"/>
      <c r="R146" s="254"/>
      <c r="S146" s="254"/>
      <c r="T146" s="255"/>
      <c r="U146" s="14"/>
      <c r="V146" s="14"/>
      <c r="W146" s="14"/>
      <c r="X146" s="14"/>
      <c r="Y146" s="14"/>
      <c r="Z146" s="14"/>
      <c r="AA146" s="14"/>
      <c r="AB146" s="14"/>
      <c r="AC146" s="14"/>
      <c r="AD146" s="14"/>
      <c r="AE146" s="14"/>
      <c r="AT146" s="256" t="s">
        <v>139</v>
      </c>
      <c r="AU146" s="256" t="s">
        <v>83</v>
      </c>
      <c r="AV146" s="14" t="s">
        <v>133</v>
      </c>
      <c r="AW146" s="14" t="s">
        <v>35</v>
      </c>
      <c r="AX146" s="14" t="s">
        <v>81</v>
      </c>
      <c r="AY146" s="256" t="s">
        <v>126</v>
      </c>
    </row>
    <row r="147" s="2" customFormat="1" ht="24.15" customHeight="1">
      <c r="A147" s="41"/>
      <c r="B147" s="42"/>
      <c r="C147" s="215" t="s">
        <v>200</v>
      </c>
      <c r="D147" s="215" t="s">
        <v>128</v>
      </c>
      <c r="E147" s="216" t="s">
        <v>201</v>
      </c>
      <c r="F147" s="217" t="s">
        <v>202</v>
      </c>
      <c r="G147" s="218" t="s">
        <v>193</v>
      </c>
      <c r="H147" s="219">
        <v>1</v>
      </c>
      <c r="I147" s="220"/>
      <c r="J147" s="221">
        <f>ROUND(I147*H147,2)</f>
        <v>0</v>
      </c>
      <c r="K147" s="217" t="s">
        <v>19</v>
      </c>
      <c r="L147" s="47"/>
      <c r="M147" s="222" t="s">
        <v>19</v>
      </c>
      <c r="N147" s="223" t="s">
        <v>45</v>
      </c>
      <c r="O147" s="87"/>
      <c r="P147" s="224">
        <f>O147*H147</f>
        <v>0</v>
      </c>
      <c r="Q147" s="224">
        <v>0</v>
      </c>
      <c r="R147" s="224">
        <f>Q147*H147</f>
        <v>0</v>
      </c>
      <c r="S147" s="224">
        <v>0</v>
      </c>
      <c r="T147" s="225">
        <f>S147*H147</f>
        <v>0</v>
      </c>
      <c r="U147" s="41"/>
      <c r="V147" s="41"/>
      <c r="W147" s="41"/>
      <c r="X147" s="41"/>
      <c r="Y147" s="41"/>
      <c r="Z147" s="41"/>
      <c r="AA147" s="41"/>
      <c r="AB147" s="41"/>
      <c r="AC147" s="41"/>
      <c r="AD147" s="41"/>
      <c r="AE147" s="41"/>
      <c r="AR147" s="226" t="s">
        <v>133</v>
      </c>
      <c r="AT147" s="226" t="s">
        <v>128</v>
      </c>
      <c r="AU147" s="226" t="s">
        <v>83</v>
      </c>
      <c r="AY147" s="20" t="s">
        <v>126</v>
      </c>
      <c r="BE147" s="227">
        <f>IF(N147="základní",J147,0)</f>
        <v>0</v>
      </c>
      <c r="BF147" s="227">
        <f>IF(N147="snížená",J147,0)</f>
        <v>0</v>
      </c>
      <c r="BG147" s="227">
        <f>IF(N147="zákl. přenesená",J147,0)</f>
        <v>0</v>
      </c>
      <c r="BH147" s="227">
        <f>IF(N147="sníž. přenesená",J147,0)</f>
        <v>0</v>
      </c>
      <c r="BI147" s="227">
        <f>IF(N147="nulová",J147,0)</f>
        <v>0</v>
      </c>
      <c r="BJ147" s="20" t="s">
        <v>81</v>
      </c>
      <c r="BK147" s="227">
        <f>ROUND(I147*H147,2)</f>
        <v>0</v>
      </c>
      <c r="BL147" s="20" t="s">
        <v>133</v>
      </c>
      <c r="BM147" s="226" t="s">
        <v>203</v>
      </c>
    </row>
    <row r="148" s="2" customFormat="1">
      <c r="A148" s="41"/>
      <c r="B148" s="42"/>
      <c r="C148" s="43"/>
      <c r="D148" s="228" t="s">
        <v>135</v>
      </c>
      <c r="E148" s="43"/>
      <c r="F148" s="229" t="s">
        <v>204</v>
      </c>
      <c r="G148" s="43"/>
      <c r="H148" s="43"/>
      <c r="I148" s="230"/>
      <c r="J148" s="43"/>
      <c r="K148" s="43"/>
      <c r="L148" s="47"/>
      <c r="M148" s="231"/>
      <c r="N148" s="232"/>
      <c r="O148" s="87"/>
      <c r="P148" s="87"/>
      <c r="Q148" s="87"/>
      <c r="R148" s="87"/>
      <c r="S148" s="87"/>
      <c r="T148" s="88"/>
      <c r="U148" s="41"/>
      <c r="V148" s="41"/>
      <c r="W148" s="41"/>
      <c r="X148" s="41"/>
      <c r="Y148" s="41"/>
      <c r="Z148" s="41"/>
      <c r="AA148" s="41"/>
      <c r="AB148" s="41"/>
      <c r="AC148" s="41"/>
      <c r="AD148" s="41"/>
      <c r="AE148" s="41"/>
      <c r="AT148" s="20" t="s">
        <v>135</v>
      </c>
      <c r="AU148" s="20" t="s">
        <v>83</v>
      </c>
    </row>
    <row r="149" s="13" customFormat="1">
      <c r="A149" s="13"/>
      <c r="B149" s="235"/>
      <c r="C149" s="236"/>
      <c r="D149" s="228" t="s">
        <v>139</v>
      </c>
      <c r="E149" s="237" t="s">
        <v>19</v>
      </c>
      <c r="F149" s="238" t="s">
        <v>196</v>
      </c>
      <c r="G149" s="236"/>
      <c r="H149" s="239">
        <v>1</v>
      </c>
      <c r="I149" s="240"/>
      <c r="J149" s="236"/>
      <c r="K149" s="236"/>
      <c r="L149" s="241"/>
      <c r="M149" s="242"/>
      <c r="N149" s="243"/>
      <c r="O149" s="243"/>
      <c r="P149" s="243"/>
      <c r="Q149" s="243"/>
      <c r="R149" s="243"/>
      <c r="S149" s="243"/>
      <c r="T149" s="244"/>
      <c r="U149" s="13"/>
      <c r="V149" s="13"/>
      <c r="W149" s="13"/>
      <c r="X149" s="13"/>
      <c r="Y149" s="13"/>
      <c r="Z149" s="13"/>
      <c r="AA149" s="13"/>
      <c r="AB149" s="13"/>
      <c r="AC149" s="13"/>
      <c r="AD149" s="13"/>
      <c r="AE149" s="13"/>
      <c r="AT149" s="245" t="s">
        <v>139</v>
      </c>
      <c r="AU149" s="245" t="s">
        <v>83</v>
      </c>
      <c r="AV149" s="13" t="s">
        <v>83</v>
      </c>
      <c r="AW149" s="13" t="s">
        <v>35</v>
      </c>
      <c r="AX149" s="13" t="s">
        <v>74</v>
      </c>
      <c r="AY149" s="245" t="s">
        <v>126</v>
      </c>
    </row>
    <row r="150" s="14" customFormat="1">
      <c r="A150" s="14"/>
      <c r="B150" s="246"/>
      <c r="C150" s="247"/>
      <c r="D150" s="228" t="s">
        <v>139</v>
      </c>
      <c r="E150" s="248" t="s">
        <v>19</v>
      </c>
      <c r="F150" s="249" t="s">
        <v>142</v>
      </c>
      <c r="G150" s="247"/>
      <c r="H150" s="250">
        <v>1</v>
      </c>
      <c r="I150" s="251"/>
      <c r="J150" s="247"/>
      <c r="K150" s="247"/>
      <c r="L150" s="252"/>
      <c r="M150" s="253"/>
      <c r="N150" s="254"/>
      <c r="O150" s="254"/>
      <c r="P150" s="254"/>
      <c r="Q150" s="254"/>
      <c r="R150" s="254"/>
      <c r="S150" s="254"/>
      <c r="T150" s="255"/>
      <c r="U150" s="14"/>
      <c r="V150" s="14"/>
      <c r="W150" s="14"/>
      <c r="X150" s="14"/>
      <c r="Y150" s="14"/>
      <c r="Z150" s="14"/>
      <c r="AA150" s="14"/>
      <c r="AB150" s="14"/>
      <c r="AC150" s="14"/>
      <c r="AD150" s="14"/>
      <c r="AE150" s="14"/>
      <c r="AT150" s="256" t="s">
        <v>139</v>
      </c>
      <c r="AU150" s="256" t="s">
        <v>83</v>
      </c>
      <c r="AV150" s="14" t="s">
        <v>133</v>
      </c>
      <c r="AW150" s="14" t="s">
        <v>35</v>
      </c>
      <c r="AX150" s="14" t="s">
        <v>81</v>
      </c>
      <c r="AY150" s="256" t="s">
        <v>126</v>
      </c>
    </row>
    <row r="151" s="2" customFormat="1" ht="16.5" customHeight="1">
      <c r="A151" s="41"/>
      <c r="B151" s="42"/>
      <c r="C151" s="215" t="s">
        <v>205</v>
      </c>
      <c r="D151" s="215" t="s">
        <v>128</v>
      </c>
      <c r="E151" s="216" t="s">
        <v>206</v>
      </c>
      <c r="F151" s="217" t="s">
        <v>207</v>
      </c>
      <c r="G151" s="218" t="s">
        <v>131</v>
      </c>
      <c r="H151" s="219">
        <v>36.340000000000003</v>
      </c>
      <c r="I151" s="220"/>
      <c r="J151" s="221">
        <f>ROUND(I151*H151,2)</f>
        <v>0</v>
      </c>
      <c r="K151" s="217" t="s">
        <v>132</v>
      </c>
      <c r="L151" s="47"/>
      <c r="M151" s="222" t="s">
        <v>19</v>
      </c>
      <c r="N151" s="223" t="s">
        <v>45</v>
      </c>
      <c r="O151" s="87"/>
      <c r="P151" s="224">
        <f>O151*H151</f>
        <v>0</v>
      </c>
      <c r="Q151" s="224">
        <v>0</v>
      </c>
      <c r="R151" s="224">
        <f>Q151*H151</f>
        <v>0</v>
      </c>
      <c r="S151" s="224">
        <v>2.2000000000000002</v>
      </c>
      <c r="T151" s="225">
        <f>S151*H151</f>
        <v>79.948000000000008</v>
      </c>
      <c r="U151" s="41"/>
      <c r="V151" s="41"/>
      <c r="W151" s="41"/>
      <c r="X151" s="41"/>
      <c r="Y151" s="41"/>
      <c r="Z151" s="41"/>
      <c r="AA151" s="41"/>
      <c r="AB151" s="41"/>
      <c r="AC151" s="41"/>
      <c r="AD151" s="41"/>
      <c r="AE151" s="41"/>
      <c r="AR151" s="226" t="s">
        <v>133</v>
      </c>
      <c r="AT151" s="226" t="s">
        <v>128</v>
      </c>
      <c r="AU151" s="226" t="s">
        <v>83</v>
      </c>
      <c r="AY151" s="20" t="s">
        <v>126</v>
      </c>
      <c r="BE151" s="227">
        <f>IF(N151="základní",J151,0)</f>
        <v>0</v>
      </c>
      <c r="BF151" s="227">
        <f>IF(N151="snížená",J151,0)</f>
        <v>0</v>
      </c>
      <c r="BG151" s="227">
        <f>IF(N151="zákl. přenesená",J151,0)</f>
        <v>0</v>
      </c>
      <c r="BH151" s="227">
        <f>IF(N151="sníž. přenesená",J151,0)</f>
        <v>0</v>
      </c>
      <c r="BI151" s="227">
        <f>IF(N151="nulová",J151,0)</f>
        <v>0</v>
      </c>
      <c r="BJ151" s="20" t="s">
        <v>81</v>
      </c>
      <c r="BK151" s="227">
        <f>ROUND(I151*H151,2)</f>
        <v>0</v>
      </c>
      <c r="BL151" s="20" t="s">
        <v>133</v>
      </c>
      <c r="BM151" s="226" t="s">
        <v>208</v>
      </c>
    </row>
    <row r="152" s="2" customFormat="1">
      <c r="A152" s="41"/>
      <c r="B152" s="42"/>
      <c r="C152" s="43"/>
      <c r="D152" s="228" t="s">
        <v>135</v>
      </c>
      <c r="E152" s="43"/>
      <c r="F152" s="229" t="s">
        <v>207</v>
      </c>
      <c r="G152" s="43"/>
      <c r="H152" s="43"/>
      <c r="I152" s="230"/>
      <c r="J152" s="43"/>
      <c r="K152" s="43"/>
      <c r="L152" s="47"/>
      <c r="M152" s="231"/>
      <c r="N152" s="232"/>
      <c r="O152" s="87"/>
      <c r="P152" s="87"/>
      <c r="Q152" s="87"/>
      <c r="R152" s="87"/>
      <c r="S152" s="87"/>
      <c r="T152" s="88"/>
      <c r="U152" s="41"/>
      <c r="V152" s="41"/>
      <c r="W152" s="41"/>
      <c r="X152" s="41"/>
      <c r="Y152" s="41"/>
      <c r="Z152" s="41"/>
      <c r="AA152" s="41"/>
      <c r="AB152" s="41"/>
      <c r="AC152" s="41"/>
      <c r="AD152" s="41"/>
      <c r="AE152" s="41"/>
      <c r="AT152" s="20" t="s">
        <v>135</v>
      </c>
      <c r="AU152" s="20" t="s">
        <v>83</v>
      </c>
    </row>
    <row r="153" s="2" customFormat="1">
      <c r="A153" s="41"/>
      <c r="B153" s="42"/>
      <c r="C153" s="43"/>
      <c r="D153" s="233" t="s">
        <v>137</v>
      </c>
      <c r="E153" s="43"/>
      <c r="F153" s="234" t="s">
        <v>209</v>
      </c>
      <c r="G153" s="43"/>
      <c r="H153" s="43"/>
      <c r="I153" s="230"/>
      <c r="J153" s="43"/>
      <c r="K153" s="43"/>
      <c r="L153" s="47"/>
      <c r="M153" s="231"/>
      <c r="N153" s="232"/>
      <c r="O153" s="87"/>
      <c r="P153" s="87"/>
      <c r="Q153" s="87"/>
      <c r="R153" s="87"/>
      <c r="S153" s="87"/>
      <c r="T153" s="88"/>
      <c r="U153" s="41"/>
      <c r="V153" s="41"/>
      <c r="W153" s="41"/>
      <c r="X153" s="41"/>
      <c r="Y153" s="41"/>
      <c r="Z153" s="41"/>
      <c r="AA153" s="41"/>
      <c r="AB153" s="41"/>
      <c r="AC153" s="41"/>
      <c r="AD153" s="41"/>
      <c r="AE153" s="41"/>
      <c r="AT153" s="20" t="s">
        <v>137</v>
      </c>
      <c r="AU153" s="20" t="s">
        <v>83</v>
      </c>
    </row>
    <row r="154" s="13" customFormat="1">
      <c r="A154" s="13"/>
      <c r="B154" s="235"/>
      <c r="C154" s="236"/>
      <c r="D154" s="228" t="s">
        <v>139</v>
      </c>
      <c r="E154" s="237" t="s">
        <v>19</v>
      </c>
      <c r="F154" s="238" t="s">
        <v>210</v>
      </c>
      <c r="G154" s="236"/>
      <c r="H154" s="239">
        <v>36.340000000000003</v>
      </c>
      <c r="I154" s="240"/>
      <c r="J154" s="236"/>
      <c r="K154" s="236"/>
      <c r="L154" s="241"/>
      <c r="M154" s="242"/>
      <c r="N154" s="243"/>
      <c r="O154" s="243"/>
      <c r="P154" s="243"/>
      <c r="Q154" s="243"/>
      <c r="R154" s="243"/>
      <c r="S154" s="243"/>
      <c r="T154" s="244"/>
      <c r="U154" s="13"/>
      <c r="V154" s="13"/>
      <c r="W154" s="13"/>
      <c r="X154" s="13"/>
      <c r="Y154" s="13"/>
      <c r="Z154" s="13"/>
      <c r="AA154" s="13"/>
      <c r="AB154" s="13"/>
      <c r="AC154" s="13"/>
      <c r="AD154" s="13"/>
      <c r="AE154" s="13"/>
      <c r="AT154" s="245" t="s">
        <v>139</v>
      </c>
      <c r="AU154" s="245" t="s">
        <v>83</v>
      </c>
      <c r="AV154" s="13" t="s">
        <v>83</v>
      </c>
      <c r="AW154" s="13" t="s">
        <v>35</v>
      </c>
      <c r="AX154" s="13" t="s">
        <v>74</v>
      </c>
      <c r="AY154" s="245" t="s">
        <v>126</v>
      </c>
    </row>
    <row r="155" s="14" customFormat="1">
      <c r="A155" s="14"/>
      <c r="B155" s="246"/>
      <c r="C155" s="247"/>
      <c r="D155" s="228" t="s">
        <v>139</v>
      </c>
      <c r="E155" s="248" t="s">
        <v>19</v>
      </c>
      <c r="F155" s="249" t="s">
        <v>142</v>
      </c>
      <c r="G155" s="247"/>
      <c r="H155" s="250">
        <v>36.340000000000003</v>
      </c>
      <c r="I155" s="251"/>
      <c r="J155" s="247"/>
      <c r="K155" s="247"/>
      <c r="L155" s="252"/>
      <c r="M155" s="253"/>
      <c r="N155" s="254"/>
      <c r="O155" s="254"/>
      <c r="P155" s="254"/>
      <c r="Q155" s="254"/>
      <c r="R155" s="254"/>
      <c r="S155" s="254"/>
      <c r="T155" s="255"/>
      <c r="U155" s="14"/>
      <c r="V155" s="14"/>
      <c r="W155" s="14"/>
      <c r="X155" s="14"/>
      <c r="Y155" s="14"/>
      <c r="Z155" s="14"/>
      <c r="AA155" s="14"/>
      <c r="AB155" s="14"/>
      <c r="AC155" s="14"/>
      <c r="AD155" s="14"/>
      <c r="AE155" s="14"/>
      <c r="AT155" s="256" t="s">
        <v>139</v>
      </c>
      <c r="AU155" s="256" t="s">
        <v>83</v>
      </c>
      <c r="AV155" s="14" t="s">
        <v>133</v>
      </c>
      <c r="AW155" s="14" t="s">
        <v>35</v>
      </c>
      <c r="AX155" s="14" t="s">
        <v>81</v>
      </c>
      <c r="AY155" s="256" t="s">
        <v>126</v>
      </c>
    </row>
    <row r="156" s="2" customFormat="1" ht="33" customHeight="1">
      <c r="A156" s="41"/>
      <c r="B156" s="42"/>
      <c r="C156" s="215" t="s">
        <v>8</v>
      </c>
      <c r="D156" s="215" t="s">
        <v>128</v>
      </c>
      <c r="E156" s="216" t="s">
        <v>211</v>
      </c>
      <c r="F156" s="217" t="s">
        <v>212</v>
      </c>
      <c r="G156" s="218" t="s">
        <v>131</v>
      </c>
      <c r="H156" s="219">
        <v>1002.8200000000001</v>
      </c>
      <c r="I156" s="220"/>
      <c r="J156" s="221">
        <f>ROUND(I156*H156,2)</f>
        <v>0</v>
      </c>
      <c r="K156" s="217" t="s">
        <v>132</v>
      </c>
      <c r="L156" s="47"/>
      <c r="M156" s="222" t="s">
        <v>19</v>
      </c>
      <c r="N156" s="223" t="s">
        <v>45</v>
      </c>
      <c r="O156" s="87"/>
      <c r="P156" s="224">
        <f>O156*H156</f>
        <v>0</v>
      </c>
      <c r="Q156" s="224">
        <v>0</v>
      </c>
      <c r="R156" s="224">
        <f>Q156*H156</f>
        <v>0</v>
      </c>
      <c r="S156" s="224">
        <v>0.68000000000000005</v>
      </c>
      <c r="T156" s="225">
        <f>S156*H156</f>
        <v>681.91760000000011</v>
      </c>
      <c r="U156" s="41"/>
      <c r="V156" s="41"/>
      <c r="W156" s="41"/>
      <c r="X156" s="41"/>
      <c r="Y156" s="41"/>
      <c r="Z156" s="41"/>
      <c r="AA156" s="41"/>
      <c r="AB156" s="41"/>
      <c r="AC156" s="41"/>
      <c r="AD156" s="41"/>
      <c r="AE156" s="41"/>
      <c r="AR156" s="226" t="s">
        <v>133</v>
      </c>
      <c r="AT156" s="226" t="s">
        <v>128</v>
      </c>
      <c r="AU156" s="226" t="s">
        <v>83</v>
      </c>
      <c r="AY156" s="20" t="s">
        <v>126</v>
      </c>
      <c r="BE156" s="227">
        <f>IF(N156="základní",J156,0)</f>
        <v>0</v>
      </c>
      <c r="BF156" s="227">
        <f>IF(N156="snížená",J156,0)</f>
        <v>0</v>
      </c>
      <c r="BG156" s="227">
        <f>IF(N156="zákl. přenesená",J156,0)</f>
        <v>0</v>
      </c>
      <c r="BH156" s="227">
        <f>IF(N156="sníž. přenesená",J156,0)</f>
        <v>0</v>
      </c>
      <c r="BI156" s="227">
        <f>IF(N156="nulová",J156,0)</f>
        <v>0</v>
      </c>
      <c r="BJ156" s="20" t="s">
        <v>81</v>
      </c>
      <c r="BK156" s="227">
        <f>ROUND(I156*H156,2)</f>
        <v>0</v>
      </c>
      <c r="BL156" s="20" t="s">
        <v>133</v>
      </c>
      <c r="BM156" s="226" t="s">
        <v>213</v>
      </c>
    </row>
    <row r="157" s="2" customFormat="1">
      <c r="A157" s="41"/>
      <c r="B157" s="42"/>
      <c r="C157" s="43"/>
      <c r="D157" s="228" t="s">
        <v>135</v>
      </c>
      <c r="E157" s="43"/>
      <c r="F157" s="229" t="s">
        <v>214</v>
      </c>
      <c r="G157" s="43"/>
      <c r="H157" s="43"/>
      <c r="I157" s="230"/>
      <c r="J157" s="43"/>
      <c r="K157" s="43"/>
      <c r="L157" s="47"/>
      <c r="M157" s="231"/>
      <c r="N157" s="232"/>
      <c r="O157" s="87"/>
      <c r="P157" s="87"/>
      <c r="Q157" s="87"/>
      <c r="R157" s="87"/>
      <c r="S157" s="87"/>
      <c r="T157" s="88"/>
      <c r="U157" s="41"/>
      <c r="V157" s="41"/>
      <c r="W157" s="41"/>
      <c r="X157" s="41"/>
      <c r="Y157" s="41"/>
      <c r="Z157" s="41"/>
      <c r="AA157" s="41"/>
      <c r="AB157" s="41"/>
      <c r="AC157" s="41"/>
      <c r="AD157" s="41"/>
      <c r="AE157" s="41"/>
      <c r="AT157" s="20" t="s">
        <v>135</v>
      </c>
      <c r="AU157" s="20" t="s">
        <v>83</v>
      </c>
    </row>
    <row r="158" s="2" customFormat="1">
      <c r="A158" s="41"/>
      <c r="B158" s="42"/>
      <c r="C158" s="43"/>
      <c r="D158" s="233" t="s">
        <v>137</v>
      </c>
      <c r="E158" s="43"/>
      <c r="F158" s="234" t="s">
        <v>215</v>
      </c>
      <c r="G158" s="43"/>
      <c r="H158" s="43"/>
      <c r="I158" s="230"/>
      <c r="J158" s="43"/>
      <c r="K158" s="43"/>
      <c r="L158" s="47"/>
      <c r="M158" s="231"/>
      <c r="N158" s="232"/>
      <c r="O158" s="87"/>
      <c r="P158" s="87"/>
      <c r="Q158" s="87"/>
      <c r="R158" s="87"/>
      <c r="S158" s="87"/>
      <c r="T158" s="88"/>
      <c r="U158" s="41"/>
      <c r="V158" s="41"/>
      <c r="W158" s="41"/>
      <c r="X158" s="41"/>
      <c r="Y158" s="41"/>
      <c r="Z158" s="41"/>
      <c r="AA158" s="41"/>
      <c r="AB158" s="41"/>
      <c r="AC158" s="41"/>
      <c r="AD158" s="41"/>
      <c r="AE158" s="41"/>
      <c r="AT158" s="20" t="s">
        <v>137</v>
      </c>
      <c r="AU158" s="20" t="s">
        <v>83</v>
      </c>
    </row>
    <row r="159" s="2" customFormat="1">
      <c r="A159" s="41"/>
      <c r="B159" s="42"/>
      <c r="C159" s="43"/>
      <c r="D159" s="228" t="s">
        <v>216</v>
      </c>
      <c r="E159" s="43"/>
      <c r="F159" s="278" t="s">
        <v>217</v>
      </c>
      <c r="G159" s="43"/>
      <c r="H159" s="43"/>
      <c r="I159" s="230"/>
      <c r="J159" s="43"/>
      <c r="K159" s="43"/>
      <c r="L159" s="47"/>
      <c r="M159" s="231"/>
      <c r="N159" s="232"/>
      <c r="O159" s="87"/>
      <c r="P159" s="87"/>
      <c r="Q159" s="87"/>
      <c r="R159" s="87"/>
      <c r="S159" s="87"/>
      <c r="T159" s="88"/>
      <c r="U159" s="41"/>
      <c r="V159" s="41"/>
      <c r="W159" s="41"/>
      <c r="X159" s="41"/>
      <c r="Y159" s="41"/>
      <c r="Z159" s="41"/>
      <c r="AA159" s="41"/>
      <c r="AB159" s="41"/>
      <c r="AC159" s="41"/>
      <c r="AD159" s="41"/>
      <c r="AE159" s="41"/>
      <c r="AT159" s="20" t="s">
        <v>216</v>
      </c>
      <c r="AU159" s="20" t="s">
        <v>83</v>
      </c>
    </row>
    <row r="160" s="13" customFormat="1">
      <c r="A160" s="13"/>
      <c r="B160" s="235"/>
      <c r="C160" s="236"/>
      <c r="D160" s="228" t="s">
        <v>139</v>
      </c>
      <c r="E160" s="237" t="s">
        <v>19</v>
      </c>
      <c r="F160" s="238" t="s">
        <v>218</v>
      </c>
      <c r="G160" s="236"/>
      <c r="H160" s="239">
        <v>1002.8200000000001</v>
      </c>
      <c r="I160" s="240"/>
      <c r="J160" s="236"/>
      <c r="K160" s="236"/>
      <c r="L160" s="241"/>
      <c r="M160" s="242"/>
      <c r="N160" s="243"/>
      <c r="O160" s="243"/>
      <c r="P160" s="243"/>
      <c r="Q160" s="243"/>
      <c r="R160" s="243"/>
      <c r="S160" s="243"/>
      <c r="T160" s="244"/>
      <c r="U160" s="13"/>
      <c r="V160" s="13"/>
      <c r="W160" s="13"/>
      <c r="X160" s="13"/>
      <c r="Y160" s="13"/>
      <c r="Z160" s="13"/>
      <c r="AA160" s="13"/>
      <c r="AB160" s="13"/>
      <c r="AC160" s="13"/>
      <c r="AD160" s="13"/>
      <c r="AE160" s="13"/>
      <c r="AT160" s="245" t="s">
        <v>139</v>
      </c>
      <c r="AU160" s="245" t="s">
        <v>83</v>
      </c>
      <c r="AV160" s="13" t="s">
        <v>83</v>
      </c>
      <c r="AW160" s="13" t="s">
        <v>35</v>
      </c>
      <c r="AX160" s="13" t="s">
        <v>74</v>
      </c>
      <c r="AY160" s="245" t="s">
        <v>126</v>
      </c>
    </row>
    <row r="161" s="14" customFormat="1">
      <c r="A161" s="14"/>
      <c r="B161" s="246"/>
      <c r="C161" s="247"/>
      <c r="D161" s="228" t="s">
        <v>139</v>
      </c>
      <c r="E161" s="248" t="s">
        <v>19</v>
      </c>
      <c r="F161" s="249" t="s">
        <v>142</v>
      </c>
      <c r="G161" s="247"/>
      <c r="H161" s="250">
        <v>1002.8200000000001</v>
      </c>
      <c r="I161" s="251"/>
      <c r="J161" s="247"/>
      <c r="K161" s="247"/>
      <c r="L161" s="252"/>
      <c r="M161" s="253"/>
      <c r="N161" s="254"/>
      <c r="O161" s="254"/>
      <c r="P161" s="254"/>
      <c r="Q161" s="254"/>
      <c r="R161" s="254"/>
      <c r="S161" s="254"/>
      <c r="T161" s="255"/>
      <c r="U161" s="14"/>
      <c r="V161" s="14"/>
      <c r="W161" s="14"/>
      <c r="X161" s="14"/>
      <c r="Y161" s="14"/>
      <c r="Z161" s="14"/>
      <c r="AA161" s="14"/>
      <c r="AB161" s="14"/>
      <c r="AC161" s="14"/>
      <c r="AD161" s="14"/>
      <c r="AE161" s="14"/>
      <c r="AT161" s="256" t="s">
        <v>139</v>
      </c>
      <c r="AU161" s="256" t="s">
        <v>83</v>
      </c>
      <c r="AV161" s="14" t="s">
        <v>133</v>
      </c>
      <c r="AW161" s="14" t="s">
        <v>35</v>
      </c>
      <c r="AX161" s="14" t="s">
        <v>81</v>
      </c>
      <c r="AY161" s="256" t="s">
        <v>126</v>
      </c>
    </row>
    <row r="162" s="15" customFormat="1">
      <c r="A162" s="15"/>
      <c r="B162" s="257"/>
      <c r="C162" s="258"/>
      <c r="D162" s="228" t="s">
        <v>139</v>
      </c>
      <c r="E162" s="259" t="s">
        <v>19</v>
      </c>
      <c r="F162" s="260" t="s">
        <v>219</v>
      </c>
      <c r="G162" s="258"/>
      <c r="H162" s="259" t="s">
        <v>19</v>
      </c>
      <c r="I162" s="261"/>
      <c r="J162" s="258"/>
      <c r="K162" s="258"/>
      <c r="L162" s="262"/>
      <c r="M162" s="263"/>
      <c r="N162" s="264"/>
      <c r="O162" s="264"/>
      <c r="P162" s="264"/>
      <c r="Q162" s="264"/>
      <c r="R162" s="264"/>
      <c r="S162" s="264"/>
      <c r="T162" s="265"/>
      <c r="U162" s="15"/>
      <c r="V162" s="15"/>
      <c r="W162" s="15"/>
      <c r="X162" s="15"/>
      <c r="Y162" s="15"/>
      <c r="Z162" s="15"/>
      <c r="AA162" s="15"/>
      <c r="AB162" s="15"/>
      <c r="AC162" s="15"/>
      <c r="AD162" s="15"/>
      <c r="AE162" s="15"/>
      <c r="AT162" s="266" t="s">
        <v>139</v>
      </c>
      <c r="AU162" s="266" t="s">
        <v>83</v>
      </c>
      <c r="AV162" s="15" t="s">
        <v>81</v>
      </c>
      <c r="AW162" s="15" t="s">
        <v>35</v>
      </c>
      <c r="AX162" s="15" t="s">
        <v>74</v>
      </c>
      <c r="AY162" s="266" t="s">
        <v>126</v>
      </c>
    </row>
    <row r="163" s="13" customFormat="1">
      <c r="A163" s="13"/>
      <c r="B163" s="235"/>
      <c r="C163" s="236"/>
      <c r="D163" s="228" t="s">
        <v>139</v>
      </c>
      <c r="E163" s="237" t="s">
        <v>19</v>
      </c>
      <c r="F163" s="238" t="s">
        <v>220</v>
      </c>
      <c r="G163" s="236"/>
      <c r="H163" s="239">
        <v>11.574</v>
      </c>
      <c r="I163" s="240"/>
      <c r="J163" s="236"/>
      <c r="K163" s="236"/>
      <c r="L163" s="241"/>
      <c r="M163" s="242"/>
      <c r="N163" s="243"/>
      <c r="O163" s="243"/>
      <c r="P163" s="243"/>
      <c r="Q163" s="243"/>
      <c r="R163" s="243"/>
      <c r="S163" s="243"/>
      <c r="T163" s="244"/>
      <c r="U163" s="13"/>
      <c r="V163" s="13"/>
      <c r="W163" s="13"/>
      <c r="X163" s="13"/>
      <c r="Y163" s="13"/>
      <c r="Z163" s="13"/>
      <c r="AA163" s="13"/>
      <c r="AB163" s="13"/>
      <c r="AC163" s="13"/>
      <c r="AD163" s="13"/>
      <c r="AE163" s="13"/>
      <c r="AT163" s="245" t="s">
        <v>139</v>
      </c>
      <c r="AU163" s="245" t="s">
        <v>83</v>
      </c>
      <c r="AV163" s="13" t="s">
        <v>83</v>
      </c>
      <c r="AW163" s="13" t="s">
        <v>35</v>
      </c>
      <c r="AX163" s="13" t="s">
        <v>74</v>
      </c>
      <c r="AY163" s="245" t="s">
        <v>126</v>
      </c>
    </row>
    <row r="164" s="13" customFormat="1">
      <c r="A164" s="13"/>
      <c r="B164" s="235"/>
      <c r="C164" s="236"/>
      <c r="D164" s="228" t="s">
        <v>139</v>
      </c>
      <c r="E164" s="237" t="s">
        <v>19</v>
      </c>
      <c r="F164" s="238" t="s">
        <v>221</v>
      </c>
      <c r="G164" s="236"/>
      <c r="H164" s="239">
        <v>238.255</v>
      </c>
      <c r="I164" s="240"/>
      <c r="J164" s="236"/>
      <c r="K164" s="236"/>
      <c r="L164" s="241"/>
      <c r="M164" s="242"/>
      <c r="N164" s="243"/>
      <c r="O164" s="243"/>
      <c r="P164" s="243"/>
      <c r="Q164" s="243"/>
      <c r="R164" s="243"/>
      <c r="S164" s="243"/>
      <c r="T164" s="244"/>
      <c r="U164" s="13"/>
      <c r="V164" s="13"/>
      <c r="W164" s="13"/>
      <c r="X164" s="13"/>
      <c r="Y164" s="13"/>
      <c r="Z164" s="13"/>
      <c r="AA164" s="13"/>
      <c r="AB164" s="13"/>
      <c r="AC164" s="13"/>
      <c r="AD164" s="13"/>
      <c r="AE164" s="13"/>
      <c r="AT164" s="245" t="s">
        <v>139</v>
      </c>
      <c r="AU164" s="245" t="s">
        <v>83</v>
      </c>
      <c r="AV164" s="13" t="s">
        <v>83</v>
      </c>
      <c r="AW164" s="13" t="s">
        <v>35</v>
      </c>
      <c r="AX164" s="13" t="s">
        <v>74</v>
      </c>
      <c r="AY164" s="245" t="s">
        <v>126</v>
      </c>
    </row>
    <row r="165" s="13" customFormat="1">
      <c r="A165" s="13"/>
      <c r="B165" s="235"/>
      <c r="C165" s="236"/>
      <c r="D165" s="228" t="s">
        <v>139</v>
      </c>
      <c r="E165" s="237" t="s">
        <v>19</v>
      </c>
      <c r="F165" s="238" t="s">
        <v>222</v>
      </c>
      <c r="G165" s="236"/>
      <c r="H165" s="239">
        <v>35.990000000000002</v>
      </c>
      <c r="I165" s="240"/>
      <c r="J165" s="236"/>
      <c r="K165" s="236"/>
      <c r="L165" s="241"/>
      <c r="M165" s="242"/>
      <c r="N165" s="243"/>
      <c r="O165" s="243"/>
      <c r="P165" s="243"/>
      <c r="Q165" s="243"/>
      <c r="R165" s="243"/>
      <c r="S165" s="243"/>
      <c r="T165" s="244"/>
      <c r="U165" s="13"/>
      <c r="V165" s="13"/>
      <c r="W165" s="13"/>
      <c r="X165" s="13"/>
      <c r="Y165" s="13"/>
      <c r="Z165" s="13"/>
      <c r="AA165" s="13"/>
      <c r="AB165" s="13"/>
      <c r="AC165" s="13"/>
      <c r="AD165" s="13"/>
      <c r="AE165" s="13"/>
      <c r="AT165" s="245" t="s">
        <v>139</v>
      </c>
      <c r="AU165" s="245" t="s">
        <v>83</v>
      </c>
      <c r="AV165" s="13" t="s">
        <v>83</v>
      </c>
      <c r="AW165" s="13" t="s">
        <v>35</v>
      </c>
      <c r="AX165" s="13" t="s">
        <v>74</v>
      </c>
      <c r="AY165" s="245" t="s">
        <v>126</v>
      </c>
    </row>
    <row r="166" s="13" customFormat="1">
      <c r="A166" s="13"/>
      <c r="B166" s="235"/>
      <c r="C166" s="236"/>
      <c r="D166" s="228" t="s">
        <v>139</v>
      </c>
      <c r="E166" s="237" t="s">
        <v>19</v>
      </c>
      <c r="F166" s="238" t="s">
        <v>223</v>
      </c>
      <c r="G166" s="236"/>
      <c r="H166" s="239">
        <v>57.948</v>
      </c>
      <c r="I166" s="240"/>
      <c r="J166" s="236"/>
      <c r="K166" s="236"/>
      <c r="L166" s="241"/>
      <c r="M166" s="242"/>
      <c r="N166" s="243"/>
      <c r="O166" s="243"/>
      <c r="P166" s="243"/>
      <c r="Q166" s="243"/>
      <c r="R166" s="243"/>
      <c r="S166" s="243"/>
      <c r="T166" s="244"/>
      <c r="U166" s="13"/>
      <c r="V166" s="13"/>
      <c r="W166" s="13"/>
      <c r="X166" s="13"/>
      <c r="Y166" s="13"/>
      <c r="Z166" s="13"/>
      <c r="AA166" s="13"/>
      <c r="AB166" s="13"/>
      <c r="AC166" s="13"/>
      <c r="AD166" s="13"/>
      <c r="AE166" s="13"/>
      <c r="AT166" s="245" t="s">
        <v>139</v>
      </c>
      <c r="AU166" s="245" t="s">
        <v>83</v>
      </c>
      <c r="AV166" s="13" t="s">
        <v>83</v>
      </c>
      <c r="AW166" s="13" t="s">
        <v>35</v>
      </c>
      <c r="AX166" s="13" t="s">
        <v>74</v>
      </c>
      <c r="AY166" s="245" t="s">
        <v>126</v>
      </c>
    </row>
    <row r="167" s="14" customFormat="1">
      <c r="A167" s="14"/>
      <c r="B167" s="246"/>
      <c r="C167" s="247"/>
      <c r="D167" s="228" t="s">
        <v>139</v>
      </c>
      <c r="E167" s="248" t="s">
        <v>19</v>
      </c>
      <c r="F167" s="249" t="s">
        <v>142</v>
      </c>
      <c r="G167" s="247"/>
      <c r="H167" s="250">
        <v>343.767</v>
      </c>
      <c r="I167" s="251"/>
      <c r="J167" s="247"/>
      <c r="K167" s="247"/>
      <c r="L167" s="252"/>
      <c r="M167" s="253"/>
      <c r="N167" s="254"/>
      <c r="O167" s="254"/>
      <c r="P167" s="254"/>
      <c r="Q167" s="254"/>
      <c r="R167" s="254"/>
      <c r="S167" s="254"/>
      <c r="T167" s="255"/>
      <c r="U167" s="14"/>
      <c r="V167" s="14"/>
      <c r="W167" s="14"/>
      <c r="X167" s="14"/>
      <c r="Y167" s="14"/>
      <c r="Z167" s="14"/>
      <c r="AA167" s="14"/>
      <c r="AB167" s="14"/>
      <c r="AC167" s="14"/>
      <c r="AD167" s="14"/>
      <c r="AE167" s="14"/>
      <c r="AT167" s="256" t="s">
        <v>139</v>
      </c>
      <c r="AU167" s="256" t="s">
        <v>83</v>
      </c>
      <c r="AV167" s="14" t="s">
        <v>133</v>
      </c>
      <c r="AW167" s="14" t="s">
        <v>35</v>
      </c>
      <c r="AX167" s="14" t="s">
        <v>74</v>
      </c>
      <c r="AY167" s="256" t="s">
        <v>126</v>
      </c>
    </row>
    <row r="168" s="13" customFormat="1">
      <c r="A168" s="13"/>
      <c r="B168" s="235"/>
      <c r="C168" s="236"/>
      <c r="D168" s="228" t="s">
        <v>139</v>
      </c>
      <c r="E168" s="237" t="s">
        <v>19</v>
      </c>
      <c r="F168" s="238" t="s">
        <v>224</v>
      </c>
      <c r="G168" s="236"/>
      <c r="H168" s="239">
        <v>0.34300000000000003</v>
      </c>
      <c r="I168" s="240"/>
      <c r="J168" s="236"/>
      <c r="K168" s="236"/>
      <c r="L168" s="241"/>
      <c r="M168" s="242"/>
      <c r="N168" s="243"/>
      <c r="O168" s="243"/>
      <c r="P168" s="243"/>
      <c r="Q168" s="243"/>
      <c r="R168" s="243"/>
      <c r="S168" s="243"/>
      <c r="T168" s="244"/>
      <c r="U168" s="13"/>
      <c r="V168" s="13"/>
      <c r="W168" s="13"/>
      <c r="X168" s="13"/>
      <c r="Y168" s="13"/>
      <c r="Z168" s="13"/>
      <c r="AA168" s="13"/>
      <c r="AB168" s="13"/>
      <c r="AC168" s="13"/>
      <c r="AD168" s="13"/>
      <c r="AE168" s="13"/>
      <c r="AT168" s="245" t="s">
        <v>139</v>
      </c>
      <c r="AU168" s="245" t="s">
        <v>83</v>
      </c>
      <c r="AV168" s="13" t="s">
        <v>83</v>
      </c>
      <c r="AW168" s="13" t="s">
        <v>35</v>
      </c>
      <c r="AX168" s="13" t="s">
        <v>74</v>
      </c>
      <c r="AY168" s="245" t="s">
        <v>126</v>
      </c>
    </row>
    <row r="169" s="12" customFormat="1" ht="22.8" customHeight="1">
      <c r="A169" s="12"/>
      <c r="B169" s="199"/>
      <c r="C169" s="200"/>
      <c r="D169" s="201" t="s">
        <v>73</v>
      </c>
      <c r="E169" s="213" t="s">
        <v>225</v>
      </c>
      <c r="F169" s="213" t="s">
        <v>226</v>
      </c>
      <c r="G169" s="200"/>
      <c r="H169" s="200"/>
      <c r="I169" s="203"/>
      <c r="J169" s="214">
        <f>BK169</f>
        <v>0</v>
      </c>
      <c r="K169" s="200"/>
      <c r="L169" s="205"/>
      <c r="M169" s="206"/>
      <c r="N169" s="207"/>
      <c r="O169" s="207"/>
      <c r="P169" s="208">
        <f>SUM(P170:P237)</f>
        <v>0</v>
      </c>
      <c r="Q169" s="207"/>
      <c r="R169" s="208">
        <f>SUM(R170:R237)</f>
        <v>0.022665500000000002</v>
      </c>
      <c r="S169" s="207"/>
      <c r="T169" s="209">
        <f>SUM(T170:T237)</f>
        <v>0</v>
      </c>
      <c r="U169" s="12"/>
      <c r="V169" s="12"/>
      <c r="W169" s="12"/>
      <c r="X169" s="12"/>
      <c r="Y169" s="12"/>
      <c r="Z169" s="12"/>
      <c r="AA169" s="12"/>
      <c r="AB169" s="12"/>
      <c r="AC169" s="12"/>
      <c r="AD169" s="12"/>
      <c r="AE169" s="12"/>
      <c r="AR169" s="210" t="s">
        <v>81</v>
      </c>
      <c r="AT169" s="211" t="s">
        <v>73</v>
      </c>
      <c r="AU169" s="211" t="s">
        <v>81</v>
      </c>
      <c r="AY169" s="210" t="s">
        <v>126</v>
      </c>
      <c r="BK169" s="212">
        <f>SUM(BK170:BK237)</f>
        <v>0</v>
      </c>
    </row>
    <row r="170" s="2" customFormat="1" ht="24.15" customHeight="1">
      <c r="A170" s="41"/>
      <c r="B170" s="42"/>
      <c r="C170" s="215" t="s">
        <v>227</v>
      </c>
      <c r="D170" s="215" t="s">
        <v>128</v>
      </c>
      <c r="E170" s="216" t="s">
        <v>228</v>
      </c>
      <c r="F170" s="217" t="s">
        <v>229</v>
      </c>
      <c r="G170" s="218" t="s">
        <v>176</v>
      </c>
      <c r="H170" s="219">
        <v>4.1210000000000004</v>
      </c>
      <c r="I170" s="220"/>
      <c r="J170" s="221">
        <f>ROUND(I170*H170,2)</f>
        <v>0</v>
      </c>
      <c r="K170" s="217" t="s">
        <v>132</v>
      </c>
      <c r="L170" s="47"/>
      <c r="M170" s="222" t="s">
        <v>19</v>
      </c>
      <c r="N170" s="223" t="s">
        <v>45</v>
      </c>
      <c r="O170" s="87"/>
      <c r="P170" s="224">
        <f>O170*H170</f>
        <v>0</v>
      </c>
      <c r="Q170" s="224">
        <v>0.0054999999999999997</v>
      </c>
      <c r="R170" s="224">
        <f>Q170*H170</f>
        <v>0.022665500000000002</v>
      </c>
      <c r="S170" s="224">
        <v>0</v>
      </c>
      <c r="T170" s="225">
        <f>S170*H170</f>
        <v>0</v>
      </c>
      <c r="U170" s="41"/>
      <c r="V170" s="41"/>
      <c r="W170" s="41"/>
      <c r="X170" s="41"/>
      <c r="Y170" s="41"/>
      <c r="Z170" s="41"/>
      <c r="AA170" s="41"/>
      <c r="AB170" s="41"/>
      <c r="AC170" s="41"/>
      <c r="AD170" s="41"/>
      <c r="AE170" s="41"/>
      <c r="AR170" s="226" t="s">
        <v>133</v>
      </c>
      <c r="AT170" s="226" t="s">
        <v>128</v>
      </c>
      <c r="AU170" s="226" t="s">
        <v>83</v>
      </c>
      <c r="AY170" s="20" t="s">
        <v>126</v>
      </c>
      <c r="BE170" s="227">
        <f>IF(N170="základní",J170,0)</f>
        <v>0</v>
      </c>
      <c r="BF170" s="227">
        <f>IF(N170="snížená",J170,0)</f>
        <v>0</v>
      </c>
      <c r="BG170" s="227">
        <f>IF(N170="zákl. přenesená",J170,0)</f>
        <v>0</v>
      </c>
      <c r="BH170" s="227">
        <f>IF(N170="sníž. přenesená",J170,0)</f>
        <v>0</v>
      </c>
      <c r="BI170" s="227">
        <f>IF(N170="nulová",J170,0)</f>
        <v>0</v>
      </c>
      <c r="BJ170" s="20" t="s">
        <v>81</v>
      </c>
      <c r="BK170" s="227">
        <f>ROUND(I170*H170,2)</f>
        <v>0</v>
      </c>
      <c r="BL170" s="20" t="s">
        <v>133</v>
      </c>
      <c r="BM170" s="226" t="s">
        <v>230</v>
      </c>
    </row>
    <row r="171" s="2" customFormat="1">
      <c r="A171" s="41"/>
      <c r="B171" s="42"/>
      <c r="C171" s="43"/>
      <c r="D171" s="228" t="s">
        <v>135</v>
      </c>
      <c r="E171" s="43"/>
      <c r="F171" s="229" t="s">
        <v>231</v>
      </c>
      <c r="G171" s="43"/>
      <c r="H171" s="43"/>
      <c r="I171" s="230"/>
      <c r="J171" s="43"/>
      <c r="K171" s="43"/>
      <c r="L171" s="47"/>
      <c r="M171" s="231"/>
      <c r="N171" s="232"/>
      <c r="O171" s="87"/>
      <c r="P171" s="87"/>
      <c r="Q171" s="87"/>
      <c r="R171" s="87"/>
      <c r="S171" s="87"/>
      <c r="T171" s="88"/>
      <c r="U171" s="41"/>
      <c r="V171" s="41"/>
      <c r="W171" s="41"/>
      <c r="X171" s="41"/>
      <c r="Y171" s="41"/>
      <c r="Z171" s="41"/>
      <c r="AA171" s="41"/>
      <c r="AB171" s="41"/>
      <c r="AC171" s="41"/>
      <c r="AD171" s="41"/>
      <c r="AE171" s="41"/>
      <c r="AT171" s="20" t="s">
        <v>135</v>
      </c>
      <c r="AU171" s="20" t="s">
        <v>83</v>
      </c>
    </row>
    <row r="172" s="2" customFormat="1">
      <c r="A172" s="41"/>
      <c r="B172" s="42"/>
      <c r="C172" s="43"/>
      <c r="D172" s="233" t="s">
        <v>137</v>
      </c>
      <c r="E172" s="43"/>
      <c r="F172" s="234" t="s">
        <v>232</v>
      </c>
      <c r="G172" s="43"/>
      <c r="H172" s="43"/>
      <c r="I172" s="230"/>
      <c r="J172" s="43"/>
      <c r="K172" s="43"/>
      <c r="L172" s="47"/>
      <c r="M172" s="231"/>
      <c r="N172" s="232"/>
      <c r="O172" s="87"/>
      <c r="P172" s="87"/>
      <c r="Q172" s="87"/>
      <c r="R172" s="87"/>
      <c r="S172" s="87"/>
      <c r="T172" s="88"/>
      <c r="U172" s="41"/>
      <c r="V172" s="41"/>
      <c r="W172" s="41"/>
      <c r="X172" s="41"/>
      <c r="Y172" s="41"/>
      <c r="Z172" s="41"/>
      <c r="AA172" s="41"/>
      <c r="AB172" s="41"/>
      <c r="AC172" s="41"/>
      <c r="AD172" s="41"/>
      <c r="AE172" s="41"/>
      <c r="AT172" s="20" t="s">
        <v>137</v>
      </c>
      <c r="AU172" s="20" t="s">
        <v>83</v>
      </c>
    </row>
    <row r="173" s="13" customFormat="1">
      <c r="A173" s="13"/>
      <c r="B173" s="235"/>
      <c r="C173" s="236"/>
      <c r="D173" s="228" t="s">
        <v>139</v>
      </c>
      <c r="E173" s="237" t="s">
        <v>19</v>
      </c>
      <c r="F173" s="238" t="s">
        <v>233</v>
      </c>
      <c r="G173" s="236"/>
      <c r="H173" s="239">
        <v>4.1210000000000004</v>
      </c>
      <c r="I173" s="240"/>
      <c r="J173" s="236"/>
      <c r="K173" s="236"/>
      <c r="L173" s="241"/>
      <c r="M173" s="242"/>
      <c r="N173" s="243"/>
      <c r="O173" s="243"/>
      <c r="P173" s="243"/>
      <c r="Q173" s="243"/>
      <c r="R173" s="243"/>
      <c r="S173" s="243"/>
      <c r="T173" s="244"/>
      <c r="U173" s="13"/>
      <c r="V173" s="13"/>
      <c r="W173" s="13"/>
      <c r="X173" s="13"/>
      <c r="Y173" s="13"/>
      <c r="Z173" s="13"/>
      <c r="AA173" s="13"/>
      <c r="AB173" s="13"/>
      <c r="AC173" s="13"/>
      <c r="AD173" s="13"/>
      <c r="AE173" s="13"/>
      <c r="AT173" s="245" t="s">
        <v>139</v>
      </c>
      <c r="AU173" s="245" t="s">
        <v>83</v>
      </c>
      <c r="AV173" s="13" t="s">
        <v>83</v>
      </c>
      <c r="AW173" s="13" t="s">
        <v>35</v>
      </c>
      <c r="AX173" s="13" t="s">
        <v>74</v>
      </c>
      <c r="AY173" s="245" t="s">
        <v>126</v>
      </c>
    </row>
    <row r="174" s="14" customFormat="1">
      <c r="A174" s="14"/>
      <c r="B174" s="246"/>
      <c r="C174" s="247"/>
      <c r="D174" s="228" t="s">
        <v>139</v>
      </c>
      <c r="E174" s="248" t="s">
        <v>19</v>
      </c>
      <c r="F174" s="249" t="s">
        <v>142</v>
      </c>
      <c r="G174" s="247"/>
      <c r="H174" s="250">
        <v>4.1210000000000004</v>
      </c>
      <c r="I174" s="251"/>
      <c r="J174" s="247"/>
      <c r="K174" s="247"/>
      <c r="L174" s="252"/>
      <c r="M174" s="253"/>
      <c r="N174" s="254"/>
      <c r="O174" s="254"/>
      <c r="P174" s="254"/>
      <c r="Q174" s="254"/>
      <c r="R174" s="254"/>
      <c r="S174" s="254"/>
      <c r="T174" s="255"/>
      <c r="U174" s="14"/>
      <c r="V174" s="14"/>
      <c r="W174" s="14"/>
      <c r="X174" s="14"/>
      <c r="Y174" s="14"/>
      <c r="Z174" s="14"/>
      <c r="AA174" s="14"/>
      <c r="AB174" s="14"/>
      <c r="AC174" s="14"/>
      <c r="AD174" s="14"/>
      <c r="AE174" s="14"/>
      <c r="AT174" s="256" t="s">
        <v>139</v>
      </c>
      <c r="AU174" s="256" t="s">
        <v>83</v>
      </c>
      <c r="AV174" s="14" t="s">
        <v>133</v>
      </c>
      <c r="AW174" s="14" t="s">
        <v>35</v>
      </c>
      <c r="AX174" s="14" t="s">
        <v>81</v>
      </c>
      <c r="AY174" s="256" t="s">
        <v>126</v>
      </c>
    </row>
    <row r="175" s="2" customFormat="1" ht="24.15" customHeight="1">
      <c r="A175" s="41"/>
      <c r="B175" s="42"/>
      <c r="C175" s="215" t="s">
        <v>201</v>
      </c>
      <c r="D175" s="215" t="s">
        <v>128</v>
      </c>
      <c r="E175" s="216" t="s">
        <v>234</v>
      </c>
      <c r="F175" s="217" t="s">
        <v>235</v>
      </c>
      <c r="G175" s="218" t="s">
        <v>176</v>
      </c>
      <c r="H175" s="219">
        <v>79.947999999999993</v>
      </c>
      <c r="I175" s="220"/>
      <c r="J175" s="221">
        <f>ROUND(I175*H175,2)</f>
        <v>0</v>
      </c>
      <c r="K175" s="217" t="s">
        <v>132</v>
      </c>
      <c r="L175" s="47"/>
      <c r="M175" s="222" t="s">
        <v>19</v>
      </c>
      <c r="N175" s="223" t="s">
        <v>45</v>
      </c>
      <c r="O175" s="87"/>
      <c r="P175" s="224">
        <f>O175*H175</f>
        <v>0</v>
      </c>
      <c r="Q175" s="224">
        <v>0</v>
      </c>
      <c r="R175" s="224">
        <f>Q175*H175</f>
        <v>0</v>
      </c>
      <c r="S175" s="224">
        <v>0</v>
      </c>
      <c r="T175" s="225">
        <f>S175*H175</f>
        <v>0</v>
      </c>
      <c r="U175" s="41"/>
      <c r="V175" s="41"/>
      <c r="W175" s="41"/>
      <c r="X175" s="41"/>
      <c r="Y175" s="41"/>
      <c r="Z175" s="41"/>
      <c r="AA175" s="41"/>
      <c r="AB175" s="41"/>
      <c r="AC175" s="41"/>
      <c r="AD175" s="41"/>
      <c r="AE175" s="41"/>
      <c r="AR175" s="226" t="s">
        <v>133</v>
      </c>
      <c r="AT175" s="226" t="s">
        <v>128</v>
      </c>
      <c r="AU175" s="226" t="s">
        <v>83</v>
      </c>
      <c r="AY175" s="20" t="s">
        <v>126</v>
      </c>
      <c r="BE175" s="227">
        <f>IF(N175="základní",J175,0)</f>
        <v>0</v>
      </c>
      <c r="BF175" s="227">
        <f>IF(N175="snížená",J175,0)</f>
        <v>0</v>
      </c>
      <c r="BG175" s="227">
        <f>IF(N175="zákl. přenesená",J175,0)</f>
        <v>0</v>
      </c>
      <c r="BH175" s="227">
        <f>IF(N175="sníž. přenesená",J175,0)</f>
        <v>0</v>
      </c>
      <c r="BI175" s="227">
        <f>IF(N175="nulová",J175,0)</f>
        <v>0</v>
      </c>
      <c r="BJ175" s="20" t="s">
        <v>81</v>
      </c>
      <c r="BK175" s="227">
        <f>ROUND(I175*H175,2)</f>
        <v>0</v>
      </c>
      <c r="BL175" s="20" t="s">
        <v>133</v>
      </c>
      <c r="BM175" s="226" t="s">
        <v>236</v>
      </c>
    </row>
    <row r="176" s="2" customFormat="1">
      <c r="A176" s="41"/>
      <c r="B176" s="42"/>
      <c r="C176" s="43"/>
      <c r="D176" s="228" t="s">
        <v>135</v>
      </c>
      <c r="E176" s="43"/>
      <c r="F176" s="229" t="s">
        <v>237</v>
      </c>
      <c r="G176" s="43"/>
      <c r="H176" s="43"/>
      <c r="I176" s="230"/>
      <c r="J176" s="43"/>
      <c r="K176" s="43"/>
      <c r="L176" s="47"/>
      <c r="M176" s="231"/>
      <c r="N176" s="232"/>
      <c r="O176" s="87"/>
      <c r="P176" s="87"/>
      <c r="Q176" s="87"/>
      <c r="R176" s="87"/>
      <c r="S176" s="87"/>
      <c r="T176" s="88"/>
      <c r="U176" s="41"/>
      <c r="V176" s="41"/>
      <c r="W176" s="41"/>
      <c r="X176" s="41"/>
      <c r="Y176" s="41"/>
      <c r="Z176" s="41"/>
      <c r="AA176" s="41"/>
      <c r="AB176" s="41"/>
      <c r="AC176" s="41"/>
      <c r="AD176" s="41"/>
      <c r="AE176" s="41"/>
      <c r="AT176" s="20" t="s">
        <v>135</v>
      </c>
      <c r="AU176" s="20" t="s">
        <v>83</v>
      </c>
    </row>
    <row r="177" s="2" customFormat="1">
      <c r="A177" s="41"/>
      <c r="B177" s="42"/>
      <c r="C177" s="43"/>
      <c r="D177" s="233" t="s">
        <v>137</v>
      </c>
      <c r="E177" s="43"/>
      <c r="F177" s="234" t="s">
        <v>238</v>
      </c>
      <c r="G177" s="43"/>
      <c r="H177" s="43"/>
      <c r="I177" s="230"/>
      <c r="J177" s="43"/>
      <c r="K177" s="43"/>
      <c r="L177" s="47"/>
      <c r="M177" s="231"/>
      <c r="N177" s="232"/>
      <c r="O177" s="87"/>
      <c r="P177" s="87"/>
      <c r="Q177" s="87"/>
      <c r="R177" s="87"/>
      <c r="S177" s="87"/>
      <c r="T177" s="88"/>
      <c r="U177" s="41"/>
      <c r="V177" s="41"/>
      <c r="W177" s="41"/>
      <c r="X177" s="41"/>
      <c r="Y177" s="41"/>
      <c r="Z177" s="41"/>
      <c r="AA177" s="41"/>
      <c r="AB177" s="41"/>
      <c r="AC177" s="41"/>
      <c r="AD177" s="41"/>
      <c r="AE177" s="41"/>
      <c r="AT177" s="20" t="s">
        <v>137</v>
      </c>
      <c r="AU177" s="20" t="s">
        <v>83</v>
      </c>
    </row>
    <row r="178" s="13" customFormat="1">
      <c r="A178" s="13"/>
      <c r="B178" s="235"/>
      <c r="C178" s="236"/>
      <c r="D178" s="228" t="s">
        <v>139</v>
      </c>
      <c r="E178" s="237" t="s">
        <v>19</v>
      </c>
      <c r="F178" s="238" t="s">
        <v>239</v>
      </c>
      <c r="G178" s="236"/>
      <c r="H178" s="239">
        <v>79.947999999999993</v>
      </c>
      <c r="I178" s="240"/>
      <c r="J178" s="236"/>
      <c r="K178" s="236"/>
      <c r="L178" s="241"/>
      <c r="M178" s="242"/>
      <c r="N178" s="243"/>
      <c r="O178" s="243"/>
      <c r="P178" s="243"/>
      <c r="Q178" s="243"/>
      <c r="R178" s="243"/>
      <c r="S178" s="243"/>
      <c r="T178" s="244"/>
      <c r="U178" s="13"/>
      <c r="V178" s="13"/>
      <c r="W178" s="13"/>
      <c r="X178" s="13"/>
      <c r="Y178" s="13"/>
      <c r="Z178" s="13"/>
      <c r="AA178" s="13"/>
      <c r="AB178" s="13"/>
      <c r="AC178" s="13"/>
      <c r="AD178" s="13"/>
      <c r="AE178" s="13"/>
      <c r="AT178" s="245" t="s">
        <v>139</v>
      </c>
      <c r="AU178" s="245" t="s">
        <v>83</v>
      </c>
      <c r="AV178" s="13" t="s">
        <v>83</v>
      </c>
      <c r="AW178" s="13" t="s">
        <v>35</v>
      </c>
      <c r="AX178" s="13" t="s">
        <v>74</v>
      </c>
      <c r="AY178" s="245" t="s">
        <v>126</v>
      </c>
    </row>
    <row r="179" s="14" customFormat="1">
      <c r="A179" s="14"/>
      <c r="B179" s="246"/>
      <c r="C179" s="247"/>
      <c r="D179" s="228" t="s">
        <v>139</v>
      </c>
      <c r="E179" s="248" t="s">
        <v>19</v>
      </c>
      <c r="F179" s="249" t="s">
        <v>142</v>
      </c>
      <c r="G179" s="247"/>
      <c r="H179" s="250">
        <v>79.947999999999993</v>
      </c>
      <c r="I179" s="251"/>
      <c r="J179" s="247"/>
      <c r="K179" s="247"/>
      <c r="L179" s="252"/>
      <c r="M179" s="253"/>
      <c r="N179" s="254"/>
      <c r="O179" s="254"/>
      <c r="P179" s="254"/>
      <c r="Q179" s="254"/>
      <c r="R179" s="254"/>
      <c r="S179" s="254"/>
      <c r="T179" s="255"/>
      <c r="U179" s="14"/>
      <c r="V179" s="14"/>
      <c r="W179" s="14"/>
      <c r="X179" s="14"/>
      <c r="Y179" s="14"/>
      <c r="Z179" s="14"/>
      <c r="AA179" s="14"/>
      <c r="AB179" s="14"/>
      <c r="AC179" s="14"/>
      <c r="AD179" s="14"/>
      <c r="AE179" s="14"/>
      <c r="AT179" s="256" t="s">
        <v>139</v>
      </c>
      <c r="AU179" s="256" t="s">
        <v>83</v>
      </c>
      <c r="AV179" s="14" t="s">
        <v>133</v>
      </c>
      <c r="AW179" s="14" t="s">
        <v>35</v>
      </c>
      <c r="AX179" s="14" t="s">
        <v>81</v>
      </c>
      <c r="AY179" s="256" t="s">
        <v>126</v>
      </c>
    </row>
    <row r="180" s="2" customFormat="1" ht="24.15" customHeight="1">
      <c r="A180" s="41"/>
      <c r="B180" s="42"/>
      <c r="C180" s="215" t="s">
        <v>240</v>
      </c>
      <c r="D180" s="215" t="s">
        <v>128</v>
      </c>
      <c r="E180" s="216" t="s">
        <v>241</v>
      </c>
      <c r="F180" s="217" t="s">
        <v>242</v>
      </c>
      <c r="G180" s="218" t="s">
        <v>176</v>
      </c>
      <c r="H180" s="219">
        <v>40</v>
      </c>
      <c r="I180" s="220"/>
      <c r="J180" s="221">
        <f>ROUND(I180*H180,2)</f>
        <v>0</v>
      </c>
      <c r="K180" s="217" t="s">
        <v>132</v>
      </c>
      <c r="L180" s="47"/>
      <c r="M180" s="222" t="s">
        <v>19</v>
      </c>
      <c r="N180" s="223" t="s">
        <v>45</v>
      </c>
      <c r="O180" s="87"/>
      <c r="P180" s="224">
        <f>O180*H180</f>
        <v>0</v>
      </c>
      <c r="Q180" s="224">
        <v>0</v>
      </c>
      <c r="R180" s="224">
        <f>Q180*H180</f>
        <v>0</v>
      </c>
      <c r="S180" s="224">
        <v>0</v>
      </c>
      <c r="T180" s="225">
        <f>S180*H180</f>
        <v>0</v>
      </c>
      <c r="U180" s="41"/>
      <c r="V180" s="41"/>
      <c r="W180" s="41"/>
      <c r="X180" s="41"/>
      <c r="Y180" s="41"/>
      <c r="Z180" s="41"/>
      <c r="AA180" s="41"/>
      <c r="AB180" s="41"/>
      <c r="AC180" s="41"/>
      <c r="AD180" s="41"/>
      <c r="AE180" s="41"/>
      <c r="AR180" s="226" t="s">
        <v>133</v>
      </c>
      <c r="AT180" s="226" t="s">
        <v>128</v>
      </c>
      <c r="AU180" s="226" t="s">
        <v>83</v>
      </c>
      <c r="AY180" s="20" t="s">
        <v>126</v>
      </c>
      <c r="BE180" s="227">
        <f>IF(N180="základní",J180,0)</f>
        <v>0</v>
      </c>
      <c r="BF180" s="227">
        <f>IF(N180="snížená",J180,0)</f>
        <v>0</v>
      </c>
      <c r="BG180" s="227">
        <f>IF(N180="zákl. přenesená",J180,0)</f>
        <v>0</v>
      </c>
      <c r="BH180" s="227">
        <f>IF(N180="sníž. přenesená",J180,0)</f>
        <v>0</v>
      </c>
      <c r="BI180" s="227">
        <f>IF(N180="nulová",J180,0)</f>
        <v>0</v>
      </c>
      <c r="BJ180" s="20" t="s">
        <v>81</v>
      </c>
      <c r="BK180" s="227">
        <f>ROUND(I180*H180,2)</f>
        <v>0</v>
      </c>
      <c r="BL180" s="20" t="s">
        <v>133</v>
      </c>
      <c r="BM180" s="226" t="s">
        <v>243</v>
      </c>
    </row>
    <row r="181" s="2" customFormat="1">
      <c r="A181" s="41"/>
      <c r="B181" s="42"/>
      <c r="C181" s="43"/>
      <c r="D181" s="228" t="s">
        <v>135</v>
      </c>
      <c r="E181" s="43"/>
      <c r="F181" s="229" t="s">
        <v>244</v>
      </c>
      <c r="G181" s="43"/>
      <c r="H181" s="43"/>
      <c r="I181" s="230"/>
      <c r="J181" s="43"/>
      <c r="K181" s="43"/>
      <c r="L181" s="47"/>
      <c r="M181" s="231"/>
      <c r="N181" s="232"/>
      <c r="O181" s="87"/>
      <c r="P181" s="87"/>
      <c r="Q181" s="87"/>
      <c r="R181" s="87"/>
      <c r="S181" s="87"/>
      <c r="T181" s="88"/>
      <c r="U181" s="41"/>
      <c r="V181" s="41"/>
      <c r="W181" s="41"/>
      <c r="X181" s="41"/>
      <c r="Y181" s="41"/>
      <c r="Z181" s="41"/>
      <c r="AA181" s="41"/>
      <c r="AB181" s="41"/>
      <c r="AC181" s="41"/>
      <c r="AD181" s="41"/>
      <c r="AE181" s="41"/>
      <c r="AT181" s="20" t="s">
        <v>135</v>
      </c>
      <c r="AU181" s="20" t="s">
        <v>83</v>
      </c>
    </row>
    <row r="182" s="2" customFormat="1">
      <c r="A182" s="41"/>
      <c r="B182" s="42"/>
      <c r="C182" s="43"/>
      <c r="D182" s="233" t="s">
        <v>137</v>
      </c>
      <c r="E182" s="43"/>
      <c r="F182" s="234" t="s">
        <v>245</v>
      </c>
      <c r="G182" s="43"/>
      <c r="H182" s="43"/>
      <c r="I182" s="230"/>
      <c r="J182" s="43"/>
      <c r="K182" s="43"/>
      <c r="L182" s="47"/>
      <c r="M182" s="231"/>
      <c r="N182" s="232"/>
      <c r="O182" s="87"/>
      <c r="P182" s="87"/>
      <c r="Q182" s="87"/>
      <c r="R182" s="87"/>
      <c r="S182" s="87"/>
      <c r="T182" s="88"/>
      <c r="U182" s="41"/>
      <c r="V182" s="41"/>
      <c r="W182" s="41"/>
      <c r="X182" s="41"/>
      <c r="Y182" s="41"/>
      <c r="Z182" s="41"/>
      <c r="AA182" s="41"/>
      <c r="AB182" s="41"/>
      <c r="AC182" s="41"/>
      <c r="AD182" s="41"/>
      <c r="AE182" s="41"/>
      <c r="AT182" s="20" t="s">
        <v>137</v>
      </c>
      <c r="AU182" s="20" t="s">
        <v>83</v>
      </c>
    </row>
    <row r="183" s="13" customFormat="1">
      <c r="A183" s="13"/>
      <c r="B183" s="235"/>
      <c r="C183" s="236"/>
      <c r="D183" s="228" t="s">
        <v>139</v>
      </c>
      <c r="E183" s="237" t="s">
        <v>19</v>
      </c>
      <c r="F183" s="238" t="s">
        <v>246</v>
      </c>
      <c r="G183" s="236"/>
      <c r="H183" s="239">
        <v>40</v>
      </c>
      <c r="I183" s="240"/>
      <c r="J183" s="236"/>
      <c r="K183" s="236"/>
      <c r="L183" s="241"/>
      <c r="M183" s="242"/>
      <c r="N183" s="243"/>
      <c r="O183" s="243"/>
      <c r="P183" s="243"/>
      <c r="Q183" s="243"/>
      <c r="R183" s="243"/>
      <c r="S183" s="243"/>
      <c r="T183" s="244"/>
      <c r="U183" s="13"/>
      <c r="V183" s="13"/>
      <c r="W183" s="13"/>
      <c r="X183" s="13"/>
      <c r="Y183" s="13"/>
      <c r="Z183" s="13"/>
      <c r="AA183" s="13"/>
      <c r="AB183" s="13"/>
      <c r="AC183" s="13"/>
      <c r="AD183" s="13"/>
      <c r="AE183" s="13"/>
      <c r="AT183" s="245" t="s">
        <v>139</v>
      </c>
      <c r="AU183" s="245" t="s">
        <v>83</v>
      </c>
      <c r="AV183" s="13" t="s">
        <v>83</v>
      </c>
      <c r="AW183" s="13" t="s">
        <v>35</v>
      </c>
      <c r="AX183" s="13" t="s">
        <v>74</v>
      </c>
      <c r="AY183" s="245" t="s">
        <v>126</v>
      </c>
    </row>
    <row r="184" s="14" customFormat="1">
      <c r="A184" s="14"/>
      <c r="B184" s="246"/>
      <c r="C184" s="247"/>
      <c r="D184" s="228" t="s">
        <v>139</v>
      </c>
      <c r="E184" s="248" t="s">
        <v>19</v>
      </c>
      <c r="F184" s="249" t="s">
        <v>142</v>
      </c>
      <c r="G184" s="247"/>
      <c r="H184" s="250">
        <v>40</v>
      </c>
      <c r="I184" s="251"/>
      <c r="J184" s="247"/>
      <c r="K184" s="247"/>
      <c r="L184" s="252"/>
      <c r="M184" s="253"/>
      <c r="N184" s="254"/>
      <c r="O184" s="254"/>
      <c r="P184" s="254"/>
      <c r="Q184" s="254"/>
      <c r="R184" s="254"/>
      <c r="S184" s="254"/>
      <c r="T184" s="255"/>
      <c r="U184" s="14"/>
      <c r="V184" s="14"/>
      <c r="W184" s="14"/>
      <c r="X184" s="14"/>
      <c r="Y184" s="14"/>
      <c r="Z184" s="14"/>
      <c r="AA184" s="14"/>
      <c r="AB184" s="14"/>
      <c r="AC184" s="14"/>
      <c r="AD184" s="14"/>
      <c r="AE184" s="14"/>
      <c r="AT184" s="256" t="s">
        <v>139</v>
      </c>
      <c r="AU184" s="256" t="s">
        <v>83</v>
      </c>
      <c r="AV184" s="14" t="s">
        <v>133</v>
      </c>
      <c r="AW184" s="14" t="s">
        <v>35</v>
      </c>
      <c r="AX184" s="14" t="s">
        <v>81</v>
      </c>
      <c r="AY184" s="256" t="s">
        <v>126</v>
      </c>
    </row>
    <row r="185" s="2" customFormat="1" ht="24.15" customHeight="1">
      <c r="A185" s="41"/>
      <c r="B185" s="42"/>
      <c r="C185" s="215" t="s">
        <v>247</v>
      </c>
      <c r="D185" s="215" t="s">
        <v>128</v>
      </c>
      <c r="E185" s="216" t="s">
        <v>248</v>
      </c>
      <c r="F185" s="217" t="s">
        <v>249</v>
      </c>
      <c r="G185" s="218" t="s">
        <v>176</v>
      </c>
      <c r="H185" s="219">
        <v>641.91800000000001</v>
      </c>
      <c r="I185" s="220"/>
      <c r="J185" s="221">
        <f>ROUND(I185*H185,2)</f>
        <v>0</v>
      </c>
      <c r="K185" s="217" t="s">
        <v>132</v>
      </c>
      <c r="L185" s="47"/>
      <c r="M185" s="222" t="s">
        <v>19</v>
      </c>
      <c r="N185" s="223" t="s">
        <v>45</v>
      </c>
      <c r="O185" s="87"/>
      <c r="P185" s="224">
        <f>O185*H185</f>
        <v>0</v>
      </c>
      <c r="Q185" s="224">
        <v>0</v>
      </c>
      <c r="R185" s="224">
        <f>Q185*H185</f>
        <v>0</v>
      </c>
      <c r="S185" s="224">
        <v>0</v>
      </c>
      <c r="T185" s="225">
        <f>S185*H185</f>
        <v>0</v>
      </c>
      <c r="U185" s="41"/>
      <c r="V185" s="41"/>
      <c r="W185" s="41"/>
      <c r="X185" s="41"/>
      <c r="Y185" s="41"/>
      <c r="Z185" s="41"/>
      <c r="AA185" s="41"/>
      <c r="AB185" s="41"/>
      <c r="AC185" s="41"/>
      <c r="AD185" s="41"/>
      <c r="AE185" s="41"/>
      <c r="AR185" s="226" t="s">
        <v>133</v>
      </c>
      <c r="AT185" s="226" t="s">
        <v>128</v>
      </c>
      <c r="AU185" s="226" t="s">
        <v>83</v>
      </c>
      <c r="AY185" s="20" t="s">
        <v>126</v>
      </c>
      <c r="BE185" s="227">
        <f>IF(N185="základní",J185,0)</f>
        <v>0</v>
      </c>
      <c r="BF185" s="227">
        <f>IF(N185="snížená",J185,0)</f>
        <v>0</v>
      </c>
      <c r="BG185" s="227">
        <f>IF(N185="zákl. přenesená",J185,0)</f>
        <v>0</v>
      </c>
      <c r="BH185" s="227">
        <f>IF(N185="sníž. přenesená",J185,0)</f>
        <v>0</v>
      </c>
      <c r="BI185" s="227">
        <f>IF(N185="nulová",J185,0)</f>
        <v>0</v>
      </c>
      <c r="BJ185" s="20" t="s">
        <v>81</v>
      </c>
      <c r="BK185" s="227">
        <f>ROUND(I185*H185,2)</f>
        <v>0</v>
      </c>
      <c r="BL185" s="20" t="s">
        <v>133</v>
      </c>
      <c r="BM185" s="226" t="s">
        <v>250</v>
      </c>
    </row>
    <row r="186" s="2" customFormat="1">
      <c r="A186" s="41"/>
      <c r="B186" s="42"/>
      <c r="C186" s="43"/>
      <c r="D186" s="228" t="s">
        <v>135</v>
      </c>
      <c r="E186" s="43"/>
      <c r="F186" s="229" t="s">
        <v>251</v>
      </c>
      <c r="G186" s="43"/>
      <c r="H186" s="43"/>
      <c r="I186" s="230"/>
      <c r="J186" s="43"/>
      <c r="K186" s="43"/>
      <c r="L186" s="47"/>
      <c r="M186" s="231"/>
      <c r="N186" s="232"/>
      <c r="O186" s="87"/>
      <c r="P186" s="87"/>
      <c r="Q186" s="87"/>
      <c r="R186" s="87"/>
      <c r="S186" s="87"/>
      <c r="T186" s="88"/>
      <c r="U186" s="41"/>
      <c r="V186" s="41"/>
      <c r="W186" s="41"/>
      <c r="X186" s="41"/>
      <c r="Y186" s="41"/>
      <c r="Z186" s="41"/>
      <c r="AA186" s="41"/>
      <c r="AB186" s="41"/>
      <c r="AC186" s="41"/>
      <c r="AD186" s="41"/>
      <c r="AE186" s="41"/>
      <c r="AT186" s="20" t="s">
        <v>135</v>
      </c>
      <c r="AU186" s="20" t="s">
        <v>83</v>
      </c>
    </row>
    <row r="187" s="2" customFormat="1">
      <c r="A187" s="41"/>
      <c r="B187" s="42"/>
      <c r="C187" s="43"/>
      <c r="D187" s="233" t="s">
        <v>137</v>
      </c>
      <c r="E187" s="43"/>
      <c r="F187" s="234" t="s">
        <v>252</v>
      </c>
      <c r="G187" s="43"/>
      <c r="H187" s="43"/>
      <c r="I187" s="230"/>
      <c r="J187" s="43"/>
      <c r="K187" s="43"/>
      <c r="L187" s="47"/>
      <c r="M187" s="231"/>
      <c r="N187" s="232"/>
      <c r="O187" s="87"/>
      <c r="P187" s="87"/>
      <c r="Q187" s="87"/>
      <c r="R187" s="87"/>
      <c r="S187" s="87"/>
      <c r="T187" s="88"/>
      <c r="U187" s="41"/>
      <c r="V187" s="41"/>
      <c r="W187" s="41"/>
      <c r="X187" s="41"/>
      <c r="Y187" s="41"/>
      <c r="Z187" s="41"/>
      <c r="AA187" s="41"/>
      <c r="AB187" s="41"/>
      <c r="AC187" s="41"/>
      <c r="AD187" s="41"/>
      <c r="AE187" s="41"/>
      <c r="AT187" s="20" t="s">
        <v>137</v>
      </c>
      <c r="AU187" s="20" t="s">
        <v>83</v>
      </c>
    </row>
    <row r="188" s="13" customFormat="1">
      <c r="A188" s="13"/>
      <c r="B188" s="235"/>
      <c r="C188" s="236"/>
      <c r="D188" s="228" t="s">
        <v>139</v>
      </c>
      <c r="E188" s="237" t="s">
        <v>19</v>
      </c>
      <c r="F188" s="238" t="s">
        <v>253</v>
      </c>
      <c r="G188" s="236"/>
      <c r="H188" s="239">
        <v>761.86599999999999</v>
      </c>
      <c r="I188" s="240"/>
      <c r="J188" s="236"/>
      <c r="K188" s="236"/>
      <c r="L188" s="241"/>
      <c r="M188" s="242"/>
      <c r="N188" s="243"/>
      <c r="O188" s="243"/>
      <c r="P188" s="243"/>
      <c r="Q188" s="243"/>
      <c r="R188" s="243"/>
      <c r="S188" s="243"/>
      <c r="T188" s="244"/>
      <c r="U188" s="13"/>
      <c r="V188" s="13"/>
      <c r="W188" s="13"/>
      <c r="X188" s="13"/>
      <c r="Y188" s="13"/>
      <c r="Z188" s="13"/>
      <c r="AA188" s="13"/>
      <c r="AB188" s="13"/>
      <c r="AC188" s="13"/>
      <c r="AD188" s="13"/>
      <c r="AE188" s="13"/>
      <c r="AT188" s="245" t="s">
        <v>139</v>
      </c>
      <c r="AU188" s="245" t="s">
        <v>83</v>
      </c>
      <c r="AV188" s="13" t="s">
        <v>83</v>
      </c>
      <c r="AW188" s="13" t="s">
        <v>35</v>
      </c>
      <c r="AX188" s="13" t="s">
        <v>74</v>
      </c>
      <c r="AY188" s="245" t="s">
        <v>126</v>
      </c>
    </row>
    <row r="189" s="13" customFormat="1">
      <c r="A189" s="13"/>
      <c r="B189" s="235"/>
      <c r="C189" s="236"/>
      <c r="D189" s="228" t="s">
        <v>139</v>
      </c>
      <c r="E189" s="237" t="s">
        <v>19</v>
      </c>
      <c r="F189" s="238" t="s">
        <v>254</v>
      </c>
      <c r="G189" s="236"/>
      <c r="H189" s="239">
        <v>-79.947999999999993</v>
      </c>
      <c r="I189" s="240"/>
      <c r="J189" s="236"/>
      <c r="K189" s="236"/>
      <c r="L189" s="241"/>
      <c r="M189" s="242"/>
      <c r="N189" s="243"/>
      <c r="O189" s="243"/>
      <c r="P189" s="243"/>
      <c r="Q189" s="243"/>
      <c r="R189" s="243"/>
      <c r="S189" s="243"/>
      <c r="T189" s="244"/>
      <c r="U189" s="13"/>
      <c r="V189" s="13"/>
      <c r="W189" s="13"/>
      <c r="X189" s="13"/>
      <c r="Y189" s="13"/>
      <c r="Z189" s="13"/>
      <c r="AA189" s="13"/>
      <c r="AB189" s="13"/>
      <c r="AC189" s="13"/>
      <c r="AD189" s="13"/>
      <c r="AE189" s="13"/>
      <c r="AT189" s="245" t="s">
        <v>139</v>
      </c>
      <c r="AU189" s="245" t="s">
        <v>83</v>
      </c>
      <c r="AV189" s="13" t="s">
        <v>83</v>
      </c>
      <c r="AW189" s="13" t="s">
        <v>35</v>
      </c>
      <c r="AX189" s="13" t="s">
        <v>74</v>
      </c>
      <c r="AY189" s="245" t="s">
        <v>126</v>
      </c>
    </row>
    <row r="190" s="13" customFormat="1">
      <c r="A190" s="13"/>
      <c r="B190" s="235"/>
      <c r="C190" s="236"/>
      <c r="D190" s="228" t="s">
        <v>139</v>
      </c>
      <c r="E190" s="237" t="s">
        <v>19</v>
      </c>
      <c r="F190" s="238" t="s">
        <v>255</v>
      </c>
      <c r="G190" s="236"/>
      <c r="H190" s="239">
        <v>-40</v>
      </c>
      <c r="I190" s="240"/>
      <c r="J190" s="236"/>
      <c r="K190" s="236"/>
      <c r="L190" s="241"/>
      <c r="M190" s="242"/>
      <c r="N190" s="243"/>
      <c r="O190" s="243"/>
      <c r="P190" s="243"/>
      <c r="Q190" s="243"/>
      <c r="R190" s="243"/>
      <c r="S190" s="243"/>
      <c r="T190" s="244"/>
      <c r="U190" s="13"/>
      <c r="V190" s="13"/>
      <c r="W190" s="13"/>
      <c r="X190" s="13"/>
      <c r="Y190" s="13"/>
      <c r="Z190" s="13"/>
      <c r="AA190" s="13"/>
      <c r="AB190" s="13"/>
      <c r="AC190" s="13"/>
      <c r="AD190" s="13"/>
      <c r="AE190" s="13"/>
      <c r="AT190" s="245" t="s">
        <v>139</v>
      </c>
      <c r="AU190" s="245" t="s">
        <v>83</v>
      </c>
      <c r="AV190" s="13" t="s">
        <v>83</v>
      </c>
      <c r="AW190" s="13" t="s">
        <v>35</v>
      </c>
      <c r="AX190" s="13" t="s">
        <v>74</v>
      </c>
      <c r="AY190" s="245" t="s">
        <v>126</v>
      </c>
    </row>
    <row r="191" s="14" customFormat="1">
      <c r="A191" s="14"/>
      <c r="B191" s="246"/>
      <c r="C191" s="247"/>
      <c r="D191" s="228" t="s">
        <v>139</v>
      </c>
      <c r="E191" s="248" t="s">
        <v>19</v>
      </c>
      <c r="F191" s="249" t="s">
        <v>142</v>
      </c>
      <c r="G191" s="247"/>
      <c r="H191" s="250">
        <v>641.91800000000001</v>
      </c>
      <c r="I191" s="251"/>
      <c r="J191" s="247"/>
      <c r="K191" s="247"/>
      <c r="L191" s="252"/>
      <c r="M191" s="253"/>
      <c r="N191" s="254"/>
      <c r="O191" s="254"/>
      <c r="P191" s="254"/>
      <c r="Q191" s="254"/>
      <c r="R191" s="254"/>
      <c r="S191" s="254"/>
      <c r="T191" s="255"/>
      <c r="U191" s="14"/>
      <c r="V191" s="14"/>
      <c r="W191" s="14"/>
      <c r="X191" s="14"/>
      <c r="Y191" s="14"/>
      <c r="Z191" s="14"/>
      <c r="AA191" s="14"/>
      <c r="AB191" s="14"/>
      <c r="AC191" s="14"/>
      <c r="AD191" s="14"/>
      <c r="AE191" s="14"/>
      <c r="AT191" s="256" t="s">
        <v>139</v>
      </c>
      <c r="AU191" s="256" t="s">
        <v>83</v>
      </c>
      <c r="AV191" s="14" t="s">
        <v>133</v>
      </c>
      <c r="AW191" s="14" t="s">
        <v>35</v>
      </c>
      <c r="AX191" s="14" t="s">
        <v>81</v>
      </c>
      <c r="AY191" s="256" t="s">
        <v>126</v>
      </c>
    </row>
    <row r="192" s="2" customFormat="1" ht="24.15" customHeight="1">
      <c r="A192" s="41"/>
      <c r="B192" s="42"/>
      <c r="C192" s="215" t="s">
        <v>256</v>
      </c>
      <c r="D192" s="215" t="s">
        <v>128</v>
      </c>
      <c r="E192" s="216" t="s">
        <v>257</v>
      </c>
      <c r="F192" s="217" t="s">
        <v>258</v>
      </c>
      <c r="G192" s="218" t="s">
        <v>176</v>
      </c>
      <c r="H192" s="219">
        <v>22967.261999999999</v>
      </c>
      <c r="I192" s="220"/>
      <c r="J192" s="221">
        <f>ROUND(I192*H192,2)</f>
        <v>0</v>
      </c>
      <c r="K192" s="217" t="s">
        <v>132</v>
      </c>
      <c r="L192" s="47"/>
      <c r="M192" s="222" t="s">
        <v>19</v>
      </c>
      <c r="N192" s="223" t="s">
        <v>45</v>
      </c>
      <c r="O192" s="87"/>
      <c r="P192" s="224">
        <f>O192*H192</f>
        <v>0</v>
      </c>
      <c r="Q192" s="224">
        <v>0</v>
      </c>
      <c r="R192" s="224">
        <f>Q192*H192</f>
        <v>0</v>
      </c>
      <c r="S192" s="224">
        <v>0</v>
      </c>
      <c r="T192" s="225">
        <f>S192*H192</f>
        <v>0</v>
      </c>
      <c r="U192" s="41"/>
      <c r="V192" s="41"/>
      <c r="W192" s="41"/>
      <c r="X192" s="41"/>
      <c r="Y192" s="41"/>
      <c r="Z192" s="41"/>
      <c r="AA192" s="41"/>
      <c r="AB192" s="41"/>
      <c r="AC192" s="41"/>
      <c r="AD192" s="41"/>
      <c r="AE192" s="41"/>
      <c r="AR192" s="226" t="s">
        <v>133</v>
      </c>
      <c r="AT192" s="226" t="s">
        <v>128</v>
      </c>
      <c r="AU192" s="226" t="s">
        <v>83</v>
      </c>
      <c r="AY192" s="20" t="s">
        <v>126</v>
      </c>
      <c r="BE192" s="227">
        <f>IF(N192="základní",J192,0)</f>
        <v>0</v>
      </c>
      <c r="BF192" s="227">
        <f>IF(N192="snížená",J192,0)</f>
        <v>0</v>
      </c>
      <c r="BG192" s="227">
        <f>IF(N192="zákl. přenesená",J192,0)</f>
        <v>0</v>
      </c>
      <c r="BH192" s="227">
        <f>IF(N192="sníž. přenesená",J192,0)</f>
        <v>0</v>
      </c>
      <c r="BI192" s="227">
        <f>IF(N192="nulová",J192,0)</f>
        <v>0</v>
      </c>
      <c r="BJ192" s="20" t="s">
        <v>81</v>
      </c>
      <c r="BK192" s="227">
        <f>ROUND(I192*H192,2)</f>
        <v>0</v>
      </c>
      <c r="BL192" s="20" t="s">
        <v>133</v>
      </c>
      <c r="BM192" s="226" t="s">
        <v>259</v>
      </c>
    </row>
    <row r="193" s="2" customFormat="1">
      <c r="A193" s="41"/>
      <c r="B193" s="42"/>
      <c r="C193" s="43"/>
      <c r="D193" s="228" t="s">
        <v>135</v>
      </c>
      <c r="E193" s="43"/>
      <c r="F193" s="229" t="s">
        <v>260</v>
      </c>
      <c r="G193" s="43"/>
      <c r="H193" s="43"/>
      <c r="I193" s="230"/>
      <c r="J193" s="43"/>
      <c r="K193" s="43"/>
      <c r="L193" s="47"/>
      <c r="M193" s="231"/>
      <c r="N193" s="232"/>
      <c r="O193" s="87"/>
      <c r="P193" s="87"/>
      <c r="Q193" s="87"/>
      <c r="R193" s="87"/>
      <c r="S193" s="87"/>
      <c r="T193" s="88"/>
      <c r="U193" s="41"/>
      <c r="V193" s="41"/>
      <c r="W193" s="41"/>
      <c r="X193" s="41"/>
      <c r="Y193" s="41"/>
      <c r="Z193" s="41"/>
      <c r="AA193" s="41"/>
      <c r="AB193" s="41"/>
      <c r="AC193" s="41"/>
      <c r="AD193" s="41"/>
      <c r="AE193" s="41"/>
      <c r="AT193" s="20" t="s">
        <v>135</v>
      </c>
      <c r="AU193" s="20" t="s">
        <v>83</v>
      </c>
    </row>
    <row r="194" s="2" customFormat="1">
      <c r="A194" s="41"/>
      <c r="B194" s="42"/>
      <c r="C194" s="43"/>
      <c r="D194" s="233" t="s">
        <v>137</v>
      </c>
      <c r="E194" s="43"/>
      <c r="F194" s="234" t="s">
        <v>261</v>
      </c>
      <c r="G194" s="43"/>
      <c r="H194" s="43"/>
      <c r="I194" s="230"/>
      <c r="J194" s="43"/>
      <c r="K194" s="43"/>
      <c r="L194" s="47"/>
      <c r="M194" s="231"/>
      <c r="N194" s="232"/>
      <c r="O194" s="87"/>
      <c r="P194" s="87"/>
      <c r="Q194" s="87"/>
      <c r="R194" s="87"/>
      <c r="S194" s="87"/>
      <c r="T194" s="88"/>
      <c r="U194" s="41"/>
      <c r="V194" s="41"/>
      <c r="W194" s="41"/>
      <c r="X194" s="41"/>
      <c r="Y194" s="41"/>
      <c r="Z194" s="41"/>
      <c r="AA194" s="41"/>
      <c r="AB194" s="41"/>
      <c r="AC194" s="41"/>
      <c r="AD194" s="41"/>
      <c r="AE194" s="41"/>
      <c r="AT194" s="20" t="s">
        <v>137</v>
      </c>
      <c r="AU194" s="20" t="s">
        <v>83</v>
      </c>
    </row>
    <row r="195" s="13" customFormat="1">
      <c r="A195" s="13"/>
      <c r="B195" s="235"/>
      <c r="C195" s="236"/>
      <c r="D195" s="228" t="s">
        <v>139</v>
      </c>
      <c r="E195" s="237" t="s">
        <v>19</v>
      </c>
      <c r="F195" s="238" t="s">
        <v>262</v>
      </c>
      <c r="G195" s="236"/>
      <c r="H195" s="239">
        <v>620.26199999999994</v>
      </c>
      <c r="I195" s="240"/>
      <c r="J195" s="236"/>
      <c r="K195" s="236"/>
      <c r="L195" s="241"/>
      <c r="M195" s="242"/>
      <c r="N195" s="243"/>
      <c r="O195" s="243"/>
      <c r="P195" s="243"/>
      <c r="Q195" s="243"/>
      <c r="R195" s="243"/>
      <c r="S195" s="243"/>
      <c r="T195" s="244"/>
      <c r="U195" s="13"/>
      <c r="V195" s="13"/>
      <c r="W195" s="13"/>
      <c r="X195" s="13"/>
      <c r="Y195" s="13"/>
      <c r="Z195" s="13"/>
      <c r="AA195" s="13"/>
      <c r="AB195" s="13"/>
      <c r="AC195" s="13"/>
      <c r="AD195" s="13"/>
      <c r="AE195" s="13"/>
      <c r="AT195" s="245" t="s">
        <v>139</v>
      </c>
      <c r="AU195" s="245" t="s">
        <v>83</v>
      </c>
      <c r="AV195" s="13" t="s">
        <v>83</v>
      </c>
      <c r="AW195" s="13" t="s">
        <v>35</v>
      </c>
      <c r="AX195" s="13" t="s">
        <v>74</v>
      </c>
      <c r="AY195" s="245" t="s">
        <v>126</v>
      </c>
    </row>
    <row r="196" s="13" customFormat="1">
      <c r="A196" s="13"/>
      <c r="B196" s="235"/>
      <c r="C196" s="236"/>
      <c r="D196" s="228" t="s">
        <v>139</v>
      </c>
      <c r="E196" s="237" t="s">
        <v>19</v>
      </c>
      <c r="F196" s="238" t="s">
        <v>263</v>
      </c>
      <c r="G196" s="236"/>
      <c r="H196" s="239">
        <v>22347</v>
      </c>
      <c r="I196" s="240"/>
      <c r="J196" s="236"/>
      <c r="K196" s="236"/>
      <c r="L196" s="241"/>
      <c r="M196" s="242"/>
      <c r="N196" s="243"/>
      <c r="O196" s="243"/>
      <c r="P196" s="243"/>
      <c r="Q196" s="243"/>
      <c r="R196" s="243"/>
      <c r="S196" s="243"/>
      <c r="T196" s="244"/>
      <c r="U196" s="13"/>
      <c r="V196" s="13"/>
      <c r="W196" s="13"/>
      <c r="X196" s="13"/>
      <c r="Y196" s="13"/>
      <c r="Z196" s="13"/>
      <c r="AA196" s="13"/>
      <c r="AB196" s="13"/>
      <c r="AC196" s="13"/>
      <c r="AD196" s="13"/>
      <c r="AE196" s="13"/>
      <c r="AT196" s="245" t="s">
        <v>139</v>
      </c>
      <c r="AU196" s="245" t="s">
        <v>83</v>
      </c>
      <c r="AV196" s="13" t="s">
        <v>83</v>
      </c>
      <c r="AW196" s="13" t="s">
        <v>35</v>
      </c>
      <c r="AX196" s="13" t="s">
        <v>74</v>
      </c>
      <c r="AY196" s="245" t="s">
        <v>126</v>
      </c>
    </row>
    <row r="197" s="14" customFormat="1">
      <c r="A197" s="14"/>
      <c r="B197" s="246"/>
      <c r="C197" s="247"/>
      <c r="D197" s="228" t="s">
        <v>139</v>
      </c>
      <c r="E197" s="248" t="s">
        <v>19</v>
      </c>
      <c r="F197" s="249" t="s">
        <v>142</v>
      </c>
      <c r="G197" s="247"/>
      <c r="H197" s="250">
        <v>22967.261999999999</v>
      </c>
      <c r="I197" s="251"/>
      <c r="J197" s="247"/>
      <c r="K197" s="247"/>
      <c r="L197" s="252"/>
      <c r="M197" s="253"/>
      <c r="N197" s="254"/>
      <c r="O197" s="254"/>
      <c r="P197" s="254"/>
      <c r="Q197" s="254"/>
      <c r="R197" s="254"/>
      <c r="S197" s="254"/>
      <c r="T197" s="255"/>
      <c r="U197" s="14"/>
      <c r="V197" s="14"/>
      <c r="W197" s="14"/>
      <c r="X197" s="14"/>
      <c r="Y197" s="14"/>
      <c r="Z197" s="14"/>
      <c r="AA197" s="14"/>
      <c r="AB197" s="14"/>
      <c r="AC197" s="14"/>
      <c r="AD197" s="14"/>
      <c r="AE197" s="14"/>
      <c r="AT197" s="256" t="s">
        <v>139</v>
      </c>
      <c r="AU197" s="256" t="s">
        <v>83</v>
      </c>
      <c r="AV197" s="14" t="s">
        <v>133</v>
      </c>
      <c r="AW197" s="14" t="s">
        <v>35</v>
      </c>
      <c r="AX197" s="14" t="s">
        <v>81</v>
      </c>
      <c r="AY197" s="256" t="s">
        <v>126</v>
      </c>
    </row>
    <row r="198" s="2" customFormat="1" ht="16.5" customHeight="1">
      <c r="A198" s="41"/>
      <c r="B198" s="42"/>
      <c r="C198" s="215" t="s">
        <v>264</v>
      </c>
      <c r="D198" s="215" t="s">
        <v>128</v>
      </c>
      <c r="E198" s="216" t="s">
        <v>265</v>
      </c>
      <c r="F198" s="217" t="s">
        <v>266</v>
      </c>
      <c r="G198" s="218" t="s">
        <v>176</v>
      </c>
      <c r="H198" s="219">
        <v>761.86599999999999</v>
      </c>
      <c r="I198" s="220"/>
      <c r="J198" s="221">
        <f>ROUND(I198*H198,2)</f>
        <v>0</v>
      </c>
      <c r="K198" s="217" t="s">
        <v>132</v>
      </c>
      <c r="L198" s="47"/>
      <c r="M198" s="222" t="s">
        <v>19</v>
      </c>
      <c r="N198" s="223" t="s">
        <v>45</v>
      </c>
      <c r="O198" s="87"/>
      <c r="P198" s="224">
        <f>O198*H198</f>
        <v>0</v>
      </c>
      <c r="Q198" s="224">
        <v>0</v>
      </c>
      <c r="R198" s="224">
        <f>Q198*H198</f>
        <v>0</v>
      </c>
      <c r="S198" s="224">
        <v>0</v>
      </c>
      <c r="T198" s="225">
        <f>S198*H198</f>
        <v>0</v>
      </c>
      <c r="U198" s="41"/>
      <c r="V198" s="41"/>
      <c r="W198" s="41"/>
      <c r="X198" s="41"/>
      <c r="Y198" s="41"/>
      <c r="Z198" s="41"/>
      <c r="AA198" s="41"/>
      <c r="AB198" s="41"/>
      <c r="AC198" s="41"/>
      <c r="AD198" s="41"/>
      <c r="AE198" s="41"/>
      <c r="AR198" s="226" t="s">
        <v>133</v>
      </c>
      <c r="AT198" s="226" t="s">
        <v>128</v>
      </c>
      <c r="AU198" s="226" t="s">
        <v>83</v>
      </c>
      <c r="AY198" s="20" t="s">
        <v>126</v>
      </c>
      <c r="BE198" s="227">
        <f>IF(N198="základní",J198,0)</f>
        <v>0</v>
      </c>
      <c r="BF198" s="227">
        <f>IF(N198="snížená",J198,0)</f>
        <v>0</v>
      </c>
      <c r="BG198" s="227">
        <f>IF(N198="zákl. přenesená",J198,0)</f>
        <v>0</v>
      </c>
      <c r="BH198" s="227">
        <f>IF(N198="sníž. přenesená",J198,0)</f>
        <v>0</v>
      </c>
      <c r="BI198" s="227">
        <f>IF(N198="nulová",J198,0)</f>
        <v>0</v>
      </c>
      <c r="BJ198" s="20" t="s">
        <v>81</v>
      </c>
      <c r="BK198" s="227">
        <f>ROUND(I198*H198,2)</f>
        <v>0</v>
      </c>
      <c r="BL198" s="20" t="s">
        <v>133</v>
      </c>
      <c r="BM198" s="226" t="s">
        <v>267</v>
      </c>
    </row>
    <row r="199" s="2" customFormat="1">
      <c r="A199" s="41"/>
      <c r="B199" s="42"/>
      <c r="C199" s="43"/>
      <c r="D199" s="228" t="s">
        <v>135</v>
      </c>
      <c r="E199" s="43"/>
      <c r="F199" s="229" t="s">
        <v>266</v>
      </c>
      <c r="G199" s="43"/>
      <c r="H199" s="43"/>
      <c r="I199" s="230"/>
      <c r="J199" s="43"/>
      <c r="K199" s="43"/>
      <c r="L199" s="47"/>
      <c r="M199" s="231"/>
      <c r="N199" s="232"/>
      <c r="O199" s="87"/>
      <c r="P199" s="87"/>
      <c r="Q199" s="87"/>
      <c r="R199" s="87"/>
      <c r="S199" s="87"/>
      <c r="T199" s="88"/>
      <c r="U199" s="41"/>
      <c r="V199" s="41"/>
      <c r="W199" s="41"/>
      <c r="X199" s="41"/>
      <c r="Y199" s="41"/>
      <c r="Z199" s="41"/>
      <c r="AA199" s="41"/>
      <c r="AB199" s="41"/>
      <c r="AC199" s="41"/>
      <c r="AD199" s="41"/>
      <c r="AE199" s="41"/>
      <c r="AT199" s="20" t="s">
        <v>135</v>
      </c>
      <c r="AU199" s="20" t="s">
        <v>83</v>
      </c>
    </row>
    <row r="200" s="2" customFormat="1">
      <c r="A200" s="41"/>
      <c r="B200" s="42"/>
      <c r="C200" s="43"/>
      <c r="D200" s="233" t="s">
        <v>137</v>
      </c>
      <c r="E200" s="43"/>
      <c r="F200" s="234" t="s">
        <v>268</v>
      </c>
      <c r="G200" s="43"/>
      <c r="H200" s="43"/>
      <c r="I200" s="230"/>
      <c r="J200" s="43"/>
      <c r="K200" s="43"/>
      <c r="L200" s="47"/>
      <c r="M200" s="231"/>
      <c r="N200" s="232"/>
      <c r="O200" s="87"/>
      <c r="P200" s="87"/>
      <c r="Q200" s="87"/>
      <c r="R200" s="87"/>
      <c r="S200" s="87"/>
      <c r="T200" s="88"/>
      <c r="U200" s="41"/>
      <c r="V200" s="41"/>
      <c r="W200" s="41"/>
      <c r="X200" s="41"/>
      <c r="Y200" s="41"/>
      <c r="Z200" s="41"/>
      <c r="AA200" s="41"/>
      <c r="AB200" s="41"/>
      <c r="AC200" s="41"/>
      <c r="AD200" s="41"/>
      <c r="AE200" s="41"/>
      <c r="AT200" s="20" t="s">
        <v>137</v>
      </c>
      <c r="AU200" s="20" t="s">
        <v>83</v>
      </c>
    </row>
    <row r="201" s="2" customFormat="1" ht="24.15" customHeight="1">
      <c r="A201" s="41"/>
      <c r="B201" s="42"/>
      <c r="C201" s="215" t="s">
        <v>269</v>
      </c>
      <c r="D201" s="215" t="s">
        <v>128</v>
      </c>
      <c r="E201" s="216" t="s">
        <v>270</v>
      </c>
      <c r="F201" s="217" t="s">
        <v>271</v>
      </c>
      <c r="G201" s="218" t="s">
        <v>176</v>
      </c>
      <c r="H201" s="219">
        <v>761.86599999999999</v>
      </c>
      <c r="I201" s="220"/>
      <c r="J201" s="221">
        <f>ROUND(I201*H201,2)</f>
        <v>0</v>
      </c>
      <c r="K201" s="217" t="s">
        <v>132</v>
      </c>
      <c r="L201" s="47"/>
      <c r="M201" s="222" t="s">
        <v>19</v>
      </c>
      <c r="N201" s="223" t="s">
        <v>45</v>
      </c>
      <c r="O201" s="87"/>
      <c r="P201" s="224">
        <f>O201*H201</f>
        <v>0</v>
      </c>
      <c r="Q201" s="224">
        <v>0</v>
      </c>
      <c r="R201" s="224">
        <f>Q201*H201</f>
        <v>0</v>
      </c>
      <c r="S201" s="224">
        <v>0</v>
      </c>
      <c r="T201" s="225">
        <f>S201*H201</f>
        <v>0</v>
      </c>
      <c r="U201" s="41"/>
      <c r="V201" s="41"/>
      <c r="W201" s="41"/>
      <c r="X201" s="41"/>
      <c r="Y201" s="41"/>
      <c r="Z201" s="41"/>
      <c r="AA201" s="41"/>
      <c r="AB201" s="41"/>
      <c r="AC201" s="41"/>
      <c r="AD201" s="41"/>
      <c r="AE201" s="41"/>
      <c r="AR201" s="226" t="s">
        <v>133</v>
      </c>
      <c r="AT201" s="226" t="s">
        <v>128</v>
      </c>
      <c r="AU201" s="226" t="s">
        <v>83</v>
      </c>
      <c r="AY201" s="20" t="s">
        <v>126</v>
      </c>
      <c r="BE201" s="227">
        <f>IF(N201="základní",J201,0)</f>
        <v>0</v>
      </c>
      <c r="BF201" s="227">
        <f>IF(N201="snížená",J201,0)</f>
        <v>0</v>
      </c>
      <c r="BG201" s="227">
        <f>IF(N201="zákl. přenesená",J201,0)</f>
        <v>0</v>
      </c>
      <c r="BH201" s="227">
        <f>IF(N201="sníž. přenesená",J201,0)</f>
        <v>0</v>
      </c>
      <c r="BI201" s="227">
        <f>IF(N201="nulová",J201,0)</f>
        <v>0</v>
      </c>
      <c r="BJ201" s="20" t="s">
        <v>81</v>
      </c>
      <c r="BK201" s="227">
        <f>ROUND(I201*H201,2)</f>
        <v>0</v>
      </c>
      <c r="BL201" s="20" t="s">
        <v>133</v>
      </c>
      <c r="BM201" s="226" t="s">
        <v>272</v>
      </c>
    </row>
    <row r="202" s="2" customFormat="1">
      <c r="A202" s="41"/>
      <c r="B202" s="42"/>
      <c r="C202" s="43"/>
      <c r="D202" s="228" t="s">
        <v>135</v>
      </c>
      <c r="E202" s="43"/>
      <c r="F202" s="229" t="s">
        <v>273</v>
      </c>
      <c r="G202" s="43"/>
      <c r="H202" s="43"/>
      <c r="I202" s="230"/>
      <c r="J202" s="43"/>
      <c r="K202" s="43"/>
      <c r="L202" s="47"/>
      <c r="M202" s="231"/>
      <c r="N202" s="232"/>
      <c r="O202" s="87"/>
      <c r="P202" s="87"/>
      <c r="Q202" s="87"/>
      <c r="R202" s="87"/>
      <c r="S202" s="87"/>
      <c r="T202" s="88"/>
      <c r="U202" s="41"/>
      <c r="V202" s="41"/>
      <c r="W202" s="41"/>
      <c r="X202" s="41"/>
      <c r="Y202" s="41"/>
      <c r="Z202" s="41"/>
      <c r="AA202" s="41"/>
      <c r="AB202" s="41"/>
      <c r="AC202" s="41"/>
      <c r="AD202" s="41"/>
      <c r="AE202" s="41"/>
      <c r="AT202" s="20" t="s">
        <v>135</v>
      </c>
      <c r="AU202" s="20" t="s">
        <v>83</v>
      </c>
    </row>
    <row r="203" s="2" customFormat="1">
      <c r="A203" s="41"/>
      <c r="B203" s="42"/>
      <c r="C203" s="43"/>
      <c r="D203" s="233" t="s">
        <v>137</v>
      </c>
      <c r="E203" s="43"/>
      <c r="F203" s="234" t="s">
        <v>274</v>
      </c>
      <c r="G203" s="43"/>
      <c r="H203" s="43"/>
      <c r="I203" s="230"/>
      <c r="J203" s="43"/>
      <c r="K203" s="43"/>
      <c r="L203" s="47"/>
      <c r="M203" s="231"/>
      <c r="N203" s="232"/>
      <c r="O203" s="87"/>
      <c r="P203" s="87"/>
      <c r="Q203" s="87"/>
      <c r="R203" s="87"/>
      <c r="S203" s="87"/>
      <c r="T203" s="88"/>
      <c r="U203" s="41"/>
      <c r="V203" s="41"/>
      <c r="W203" s="41"/>
      <c r="X203" s="41"/>
      <c r="Y203" s="41"/>
      <c r="Z203" s="41"/>
      <c r="AA203" s="41"/>
      <c r="AB203" s="41"/>
      <c r="AC203" s="41"/>
      <c r="AD203" s="41"/>
      <c r="AE203" s="41"/>
      <c r="AT203" s="20" t="s">
        <v>137</v>
      </c>
      <c r="AU203" s="20" t="s">
        <v>83</v>
      </c>
    </row>
    <row r="204" s="2" customFormat="1" ht="33" customHeight="1">
      <c r="A204" s="41"/>
      <c r="B204" s="42"/>
      <c r="C204" s="215" t="s">
        <v>275</v>
      </c>
      <c r="D204" s="215" t="s">
        <v>128</v>
      </c>
      <c r="E204" s="216" t="s">
        <v>276</v>
      </c>
      <c r="F204" s="217" t="s">
        <v>277</v>
      </c>
      <c r="G204" s="218" t="s">
        <v>176</v>
      </c>
      <c r="H204" s="219">
        <v>45.536999999999999</v>
      </c>
      <c r="I204" s="220"/>
      <c r="J204" s="221">
        <f>ROUND(I204*H204,2)</f>
        <v>0</v>
      </c>
      <c r="K204" s="217" t="s">
        <v>132</v>
      </c>
      <c r="L204" s="47"/>
      <c r="M204" s="222" t="s">
        <v>19</v>
      </c>
      <c r="N204" s="223" t="s">
        <v>45</v>
      </c>
      <c r="O204" s="87"/>
      <c r="P204" s="224">
        <f>O204*H204</f>
        <v>0</v>
      </c>
      <c r="Q204" s="224">
        <v>0</v>
      </c>
      <c r="R204" s="224">
        <f>Q204*H204</f>
        <v>0</v>
      </c>
      <c r="S204" s="224">
        <v>0</v>
      </c>
      <c r="T204" s="225">
        <f>S204*H204</f>
        <v>0</v>
      </c>
      <c r="U204" s="41"/>
      <c r="V204" s="41"/>
      <c r="W204" s="41"/>
      <c r="X204" s="41"/>
      <c r="Y204" s="41"/>
      <c r="Z204" s="41"/>
      <c r="AA204" s="41"/>
      <c r="AB204" s="41"/>
      <c r="AC204" s="41"/>
      <c r="AD204" s="41"/>
      <c r="AE204" s="41"/>
      <c r="AR204" s="226" t="s">
        <v>133</v>
      </c>
      <c r="AT204" s="226" t="s">
        <v>128</v>
      </c>
      <c r="AU204" s="226" t="s">
        <v>83</v>
      </c>
      <c r="AY204" s="20" t="s">
        <v>126</v>
      </c>
      <c r="BE204" s="227">
        <f>IF(N204="základní",J204,0)</f>
        <v>0</v>
      </c>
      <c r="BF204" s="227">
        <f>IF(N204="snížená",J204,0)</f>
        <v>0</v>
      </c>
      <c r="BG204" s="227">
        <f>IF(N204="zákl. přenesená",J204,0)</f>
        <v>0</v>
      </c>
      <c r="BH204" s="227">
        <f>IF(N204="sníž. přenesená",J204,0)</f>
        <v>0</v>
      </c>
      <c r="BI204" s="227">
        <f>IF(N204="nulová",J204,0)</f>
        <v>0</v>
      </c>
      <c r="BJ204" s="20" t="s">
        <v>81</v>
      </c>
      <c r="BK204" s="227">
        <f>ROUND(I204*H204,2)</f>
        <v>0</v>
      </c>
      <c r="BL204" s="20" t="s">
        <v>133</v>
      </c>
      <c r="BM204" s="226" t="s">
        <v>278</v>
      </c>
    </row>
    <row r="205" s="2" customFormat="1">
      <c r="A205" s="41"/>
      <c r="B205" s="42"/>
      <c r="C205" s="43"/>
      <c r="D205" s="228" t="s">
        <v>135</v>
      </c>
      <c r="E205" s="43"/>
      <c r="F205" s="229" t="s">
        <v>279</v>
      </c>
      <c r="G205" s="43"/>
      <c r="H205" s="43"/>
      <c r="I205" s="230"/>
      <c r="J205" s="43"/>
      <c r="K205" s="43"/>
      <c r="L205" s="47"/>
      <c r="M205" s="231"/>
      <c r="N205" s="232"/>
      <c r="O205" s="87"/>
      <c r="P205" s="87"/>
      <c r="Q205" s="87"/>
      <c r="R205" s="87"/>
      <c r="S205" s="87"/>
      <c r="T205" s="88"/>
      <c r="U205" s="41"/>
      <c r="V205" s="41"/>
      <c r="W205" s="41"/>
      <c r="X205" s="41"/>
      <c r="Y205" s="41"/>
      <c r="Z205" s="41"/>
      <c r="AA205" s="41"/>
      <c r="AB205" s="41"/>
      <c r="AC205" s="41"/>
      <c r="AD205" s="41"/>
      <c r="AE205" s="41"/>
      <c r="AT205" s="20" t="s">
        <v>135</v>
      </c>
      <c r="AU205" s="20" t="s">
        <v>83</v>
      </c>
    </row>
    <row r="206" s="2" customFormat="1">
      <c r="A206" s="41"/>
      <c r="B206" s="42"/>
      <c r="C206" s="43"/>
      <c r="D206" s="233" t="s">
        <v>137</v>
      </c>
      <c r="E206" s="43"/>
      <c r="F206" s="234" t="s">
        <v>280</v>
      </c>
      <c r="G206" s="43"/>
      <c r="H206" s="43"/>
      <c r="I206" s="230"/>
      <c r="J206" s="43"/>
      <c r="K206" s="43"/>
      <c r="L206" s="47"/>
      <c r="M206" s="231"/>
      <c r="N206" s="232"/>
      <c r="O206" s="87"/>
      <c r="P206" s="87"/>
      <c r="Q206" s="87"/>
      <c r="R206" s="87"/>
      <c r="S206" s="87"/>
      <c r="T206" s="88"/>
      <c r="U206" s="41"/>
      <c r="V206" s="41"/>
      <c r="W206" s="41"/>
      <c r="X206" s="41"/>
      <c r="Y206" s="41"/>
      <c r="Z206" s="41"/>
      <c r="AA206" s="41"/>
      <c r="AB206" s="41"/>
      <c r="AC206" s="41"/>
      <c r="AD206" s="41"/>
      <c r="AE206" s="41"/>
      <c r="AT206" s="20" t="s">
        <v>137</v>
      </c>
      <c r="AU206" s="20" t="s">
        <v>83</v>
      </c>
    </row>
    <row r="207" s="13" customFormat="1">
      <c r="A207" s="13"/>
      <c r="B207" s="235"/>
      <c r="C207" s="236"/>
      <c r="D207" s="228" t="s">
        <v>139</v>
      </c>
      <c r="E207" s="237" t="s">
        <v>19</v>
      </c>
      <c r="F207" s="238" t="s">
        <v>281</v>
      </c>
      <c r="G207" s="236"/>
      <c r="H207" s="239">
        <v>45.536999999999999</v>
      </c>
      <c r="I207" s="240"/>
      <c r="J207" s="236"/>
      <c r="K207" s="236"/>
      <c r="L207" s="241"/>
      <c r="M207" s="242"/>
      <c r="N207" s="243"/>
      <c r="O207" s="243"/>
      <c r="P207" s="243"/>
      <c r="Q207" s="243"/>
      <c r="R207" s="243"/>
      <c r="S207" s="243"/>
      <c r="T207" s="244"/>
      <c r="U207" s="13"/>
      <c r="V207" s="13"/>
      <c r="W207" s="13"/>
      <c r="X207" s="13"/>
      <c r="Y207" s="13"/>
      <c r="Z207" s="13"/>
      <c r="AA207" s="13"/>
      <c r="AB207" s="13"/>
      <c r="AC207" s="13"/>
      <c r="AD207" s="13"/>
      <c r="AE207" s="13"/>
      <c r="AT207" s="245" t="s">
        <v>139</v>
      </c>
      <c r="AU207" s="245" t="s">
        <v>83</v>
      </c>
      <c r="AV207" s="13" t="s">
        <v>83</v>
      </c>
      <c r="AW207" s="13" t="s">
        <v>35</v>
      </c>
      <c r="AX207" s="13" t="s">
        <v>74</v>
      </c>
      <c r="AY207" s="245" t="s">
        <v>126</v>
      </c>
    </row>
    <row r="208" s="14" customFormat="1">
      <c r="A208" s="14"/>
      <c r="B208" s="246"/>
      <c r="C208" s="247"/>
      <c r="D208" s="228" t="s">
        <v>139</v>
      </c>
      <c r="E208" s="248" t="s">
        <v>19</v>
      </c>
      <c r="F208" s="249" t="s">
        <v>142</v>
      </c>
      <c r="G208" s="247"/>
      <c r="H208" s="250">
        <v>45.536999999999999</v>
      </c>
      <c r="I208" s="251"/>
      <c r="J208" s="247"/>
      <c r="K208" s="247"/>
      <c r="L208" s="252"/>
      <c r="M208" s="253"/>
      <c r="N208" s="254"/>
      <c r="O208" s="254"/>
      <c r="P208" s="254"/>
      <c r="Q208" s="254"/>
      <c r="R208" s="254"/>
      <c r="S208" s="254"/>
      <c r="T208" s="255"/>
      <c r="U208" s="14"/>
      <c r="V208" s="14"/>
      <c r="W208" s="14"/>
      <c r="X208" s="14"/>
      <c r="Y208" s="14"/>
      <c r="Z208" s="14"/>
      <c r="AA208" s="14"/>
      <c r="AB208" s="14"/>
      <c r="AC208" s="14"/>
      <c r="AD208" s="14"/>
      <c r="AE208" s="14"/>
      <c r="AT208" s="256" t="s">
        <v>139</v>
      </c>
      <c r="AU208" s="256" t="s">
        <v>83</v>
      </c>
      <c r="AV208" s="14" t="s">
        <v>133</v>
      </c>
      <c r="AW208" s="14" t="s">
        <v>35</v>
      </c>
      <c r="AX208" s="14" t="s">
        <v>81</v>
      </c>
      <c r="AY208" s="256" t="s">
        <v>126</v>
      </c>
    </row>
    <row r="209" s="2" customFormat="1" ht="33" customHeight="1">
      <c r="A209" s="41"/>
      <c r="B209" s="42"/>
      <c r="C209" s="215" t="s">
        <v>7</v>
      </c>
      <c r="D209" s="215" t="s">
        <v>128</v>
      </c>
      <c r="E209" s="216" t="s">
        <v>282</v>
      </c>
      <c r="F209" s="217" t="s">
        <v>283</v>
      </c>
      <c r="G209" s="218" t="s">
        <v>176</v>
      </c>
      <c r="H209" s="219">
        <v>1</v>
      </c>
      <c r="I209" s="220"/>
      <c r="J209" s="221">
        <f>ROUND(I209*H209,2)</f>
        <v>0</v>
      </c>
      <c r="K209" s="217" t="s">
        <v>132</v>
      </c>
      <c r="L209" s="47"/>
      <c r="M209" s="222" t="s">
        <v>19</v>
      </c>
      <c r="N209" s="223" t="s">
        <v>45</v>
      </c>
      <c r="O209" s="87"/>
      <c r="P209" s="224">
        <f>O209*H209</f>
        <v>0</v>
      </c>
      <c r="Q209" s="224">
        <v>0</v>
      </c>
      <c r="R209" s="224">
        <f>Q209*H209</f>
        <v>0</v>
      </c>
      <c r="S209" s="224">
        <v>0</v>
      </c>
      <c r="T209" s="225">
        <f>S209*H209</f>
        <v>0</v>
      </c>
      <c r="U209" s="41"/>
      <c r="V209" s="41"/>
      <c r="W209" s="41"/>
      <c r="X209" s="41"/>
      <c r="Y209" s="41"/>
      <c r="Z209" s="41"/>
      <c r="AA209" s="41"/>
      <c r="AB209" s="41"/>
      <c r="AC209" s="41"/>
      <c r="AD209" s="41"/>
      <c r="AE209" s="41"/>
      <c r="AR209" s="226" t="s">
        <v>133</v>
      </c>
      <c r="AT209" s="226" t="s">
        <v>128</v>
      </c>
      <c r="AU209" s="226" t="s">
        <v>83</v>
      </c>
      <c r="AY209" s="20" t="s">
        <v>126</v>
      </c>
      <c r="BE209" s="227">
        <f>IF(N209="základní",J209,0)</f>
        <v>0</v>
      </c>
      <c r="BF209" s="227">
        <f>IF(N209="snížená",J209,0)</f>
        <v>0</v>
      </c>
      <c r="BG209" s="227">
        <f>IF(N209="zákl. přenesená",J209,0)</f>
        <v>0</v>
      </c>
      <c r="BH209" s="227">
        <f>IF(N209="sníž. přenesená",J209,0)</f>
        <v>0</v>
      </c>
      <c r="BI209" s="227">
        <f>IF(N209="nulová",J209,0)</f>
        <v>0</v>
      </c>
      <c r="BJ209" s="20" t="s">
        <v>81</v>
      </c>
      <c r="BK209" s="227">
        <f>ROUND(I209*H209,2)</f>
        <v>0</v>
      </c>
      <c r="BL209" s="20" t="s">
        <v>133</v>
      </c>
      <c r="BM209" s="226" t="s">
        <v>284</v>
      </c>
    </row>
    <row r="210" s="2" customFormat="1">
      <c r="A210" s="41"/>
      <c r="B210" s="42"/>
      <c r="C210" s="43"/>
      <c r="D210" s="228" t="s">
        <v>135</v>
      </c>
      <c r="E210" s="43"/>
      <c r="F210" s="229" t="s">
        <v>285</v>
      </c>
      <c r="G210" s="43"/>
      <c r="H210" s="43"/>
      <c r="I210" s="230"/>
      <c r="J210" s="43"/>
      <c r="K210" s="43"/>
      <c r="L210" s="47"/>
      <c r="M210" s="231"/>
      <c r="N210" s="232"/>
      <c r="O210" s="87"/>
      <c r="P210" s="87"/>
      <c r="Q210" s="87"/>
      <c r="R210" s="87"/>
      <c r="S210" s="87"/>
      <c r="T210" s="88"/>
      <c r="U210" s="41"/>
      <c r="V210" s="41"/>
      <c r="W210" s="41"/>
      <c r="X210" s="41"/>
      <c r="Y210" s="41"/>
      <c r="Z210" s="41"/>
      <c r="AA210" s="41"/>
      <c r="AB210" s="41"/>
      <c r="AC210" s="41"/>
      <c r="AD210" s="41"/>
      <c r="AE210" s="41"/>
      <c r="AT210" s="20" t="s">
        <v>135</v>
      </c>
      <c r="AU210" s="20" t="s">
        <v>83</v>
      </c>
    </row>
    <row r="211" s="2" customFormat="1">
      <c r="A211" s="41"/>
      <c r="B211" s="42"/>
      <c r="C211" s="43"/>
      <c r="D211" s="233" t="s">
        <v>137</v>
      </c>
      <c r="E211" s="43"/>
      <c r="F211" s="234" t="s">
        <v>286</v>
      </c>
      <c r="G211" s="43"/>
      <c r="H211" s="43"/>
      <c r="I211" s="230"/>
      <c r="J211" s="43"/>
      <c r="K211" s="43"/>
      <c r="L211" s="47"/>
      <c r="M211" s="231"/>
      <c r="N211" s="232"/>
      <c r="O211" s="87"/>
      <c r="P211" s="87"/>
      <c r="Q211" s="87"/>
      <c r="R211" s="87"/>
      <c r="S211" s="87"/>
      <c r="T211" s="88"/>
      <c r="U211" s="41"/>
      <c r="V211" s="41"/>
      <c r="W211" s="41"/>
      <c r="X211" s="41"/>
      <c r="Y211" s="41"/>
      <c r="Z211" s="41"/>
      <c r="AA211" s="41"/>
      <c r="AB211" s="41"/>
      <c r="AC211" s="41"/>
      <c r="AD211" s="41"/>
      <c r="AE211" s="41"/>
      <c r="AT211" s="20" t="s">
        <v>137</v>
      </c>
      <c r="AU211" s="20" t="s">
        <v>83</v>
      </c>
    </row>
    <row r="212" s="13" customFormat="1">
      <c r="A212" s="13"/>
      <c r="B212" s="235"/>
      <c r="C212" s="236"/>
      <c r="D212" s="228" t="s">
        <v>139</v>
      </c>
      <c r="E212" s="237" t="s">
        <v>19</v>
      </c>
      <c r="F212" s="238" t="s">
        <v>287</v>
      </c>
      <c r="G212" s="236"/>
      <c r="H212" s="239">
        <v>1</v>
      </c>
      <c r="I212" s="240"/>
      <c r="J212" s="236"/>
      <c r="K212" s="236"/>
      <c r="L212" s="241"/>
      <c r="M212" s="242"/>
      <c r="N212" s="243"/>
      <c r="O212" s="243"/>
      <c r="P212" s="243"/>
      <c r="Q212" s="243"/>
      <c r="R212" s="243"/>
      <c r="S212" s="243"/>
      <c r="T212" s="244"/>
      <c r="U212" s="13"/>
      <c r="V212" s="13"/>
      <c r="W212" s="13"/>
      <c r="X212" s="13"/>
      <c r="Y212" s="13"/>
      <c r="Z212" s="13"/>
      <c r="AA212" s="13"/>
      <c r="AB212" s="13"/>
      <c r="AC212" s="13"/>
      <c r="AD212" s="13"/>
      <c r="AE212" s="13"/>
      <c r="AT212" s="245" t="s">
        <v>139</v>
      </c>
      <c r="AU212" s="245" t="s">
        <v>83</v>
      </c>
      <c r="AV212" s="13" t="s">
        <v>83</v>
      </c>
      <c r="AW212" s="13" t="s">
        <v>35</v>
      </c>
      <c r="AX212" s="13" t="s">
        <v>74</v>
      </c>
      <c r="AY212" s="245" t="s">
        <v>126</v>
      </c>
    </row>
    <row r="213" s="14" customFormat="1">
      <c r="A213" s="14"/>
      <c r="B213" s="246"/>
      <c r="C213" s="247"/>
      <c r="D213" s="228" t="s">
        <v>139</v>
      </c>
      <c r="E213" s="248" t="s">
        <v>19</v>
      </c>
      <c r="F213" s="249" t="s">
        <v>142</v>
      </c>
      <c r="G213" s="247"/>
      <c r="H213" s="250">
        <v>1</v>
      </c>
      <c r="I213" s="251"/>
      <c r="J213" s="247"/>
      <c r="K213" s="247"/>
      <c r="L213" s="252"/>
      <c r="M213" s="253"/>
      <c r="N213" s="254"/>
      <c r="O213" s="254"/>
      <c r="P213" s="254"/>
      <c r="Q213" s="254"/>
      <c r="R213" s="254"/>
      <c r="S213" s="254"/>
      <c r="T213" s="255"/>
      <c r="U213" s="14"/>
      <c r="V213" s="14"/>
      <c r="W213" s="14"/>
      <c r="X213" s="14"/>
      <c r="Y213" s="14"/>
      <c r="Z213" s="14"/>
      <c r="AA213" s="14"/>
      <c r="AB213" s="14"/>
      <c r="AC213" s="14"/>
      <c r="AD213" s="14"/>
      <c r="AE213" s="14"/>
      <c r="AT213" s="256" t="s">
        <v>139</v>
      </c>
      <c r="AU213" s="256" t="s">
        <v>83</v>
      </c>
      <c r="AV213" s="14" t="s">
        <v>133</v>
      </c>
      <c r="AW213" s="14" t="s">
        <v>35</v>
      </c>
      <c r="AX213" s="14" t="s">
        <v>81</v>
      </c>
      <c r="AY213" s="256" t="s">
        <v>126</v>
      </c>
    </row>
    <row r="214" s="2" customFormat="1" ht="37.8" customHeight="1">
      <c r="A214" s="41"/>
      <c r="B214" s="42"/>
      <c r="C214" s="215" t="s">
        <v>288</v>
      </c>
      <c r="D214" s="215" t="s">
        <v>128</v>
      </c>
      <c r="E214" s="216" t="s">
        <v>289</v>
      </c>
      <c r="F214" s="217" t="s">
        <v>290</v>
      </c>
      <c r="G214" s="218" t="s">
        <v>176</v>
      </c>
      <c r="H214" s="219">
        <v>4.1210000000000004</v>
      </c>
      <c r="I214" s="220"/>
      <c r="J214" s="221">
        <f>ROUND(I214*H214,2)</f>
        <v>0</v>
      </c>
      <c r="K214" s="217" t="s">
        <v>132</v>
      </c>
      <c r="L214" s="47"/>
      <c r="M214" s="222" t="s">
        <v>19</v>
      </c>
      <c r="N214" s="223" t="s">
        <v>45</v>
      </c>
      <c r="O214" s="87"/>
      <c r="P214" s="224">
        <f>O214*H214</f>
        <v>0</v>
      </c>
      <c r="Q214" s="224">
        <v>0</v>
      </c>
      <c r="R214" s="224">
        <f>Q214*H214</f>
        <v>0</v>
      </c>
      <c r="S214" s="224">
        <v>0</v>
      </c>
      <c r="T214" s="225">
        <f>S214*H214</f>
        <v>0</v>
      </c>
      <c r="U214" s="41"/>
      <c r="V214" s="41"/>
      <c r="W214" s="41"/>
      <c r="X214" s="41"/>
      <c r="Y214" s="41"/>
      <c r="Z214" s="41"/>
      <c r="AA214" s="41"/>
      <c r="AB214" s="41"/>
      <c r="AC214" s="41"/>
      <c r="AD214" s="41"/>
      <c r="AE214" s="41"/>
      <c r="AR214" s="226" t="s">
        <v>133</v>
      </c>
      <c r="AT214" s="226" t="s">
        <v>128</v>
      </c>
      <c r="AU214" s="226" t="s">
        <v>83</v>
      </c>
      <c r="AY214" s="20" t="s">
        <v>126</v>
      </c>
      <c r="BE214" s="227">
        <f>IF(N214="základní",J214,0)</f>
        <v>0</v>
      </c>
      <c r="BF214" s="227">
        <f>IF(N214="snížená",J214,0)</f>
        <v>0</v>
      </c>
      <c r="BG214" s="227">
        <f>IF(N214="zákl. přenesená",J214,0)</f>
        <v>0</v>
      </c>
      <c r="BH214" s="227">
        <f>IF(N214="sníž. přenesená",J214,0)</f>
        <v>0</v>
      </c>
      <c r="BI214" s="227">
        <f>IF(N214="nulová",J214,0)</f>
        <v>0</v>
      </c>
      <c r="BJ214" s="20" t="s">
        <v>81</v>
      </c>
      <c r="BK214" s="227">
        <f>ROUND(I214*H214,2)</f>
        <v>0</v>
      </c>
      <c r="BL214" s="20" t="s">
        <v>133</v>
      </c>
      <c r="BM214" s="226" t="s">
        <v>291</v>
      </c>
    </row>
    <row r="215" s="2" customFormat="1">
      <c r="A215" s="41"/>
      <c r="B215" s="42"/>
      <c r="C215" s="43"/>
      <c r="D215" s="228" t="s">
        <v>135</v>
      </c>
      <c r="E215" s="43"/>
      <c r="F215" s="229" t="s">
        <v>292</v>
      </c>
      <c r="G215" s="43"/>
      <c r="H215" s="43"/>
      <c r="I215" s="230"/>
      <c r="J215" s="43"/>
      <c r="K215" s="43"/>
      <c r="L215" s="47"/>
      <c r="M215" s="231"/>
      <c r="N215" s="232"/>
      <c r="O215" s="87"/>
      <c r="P215" s="87"/>
      <c r="Q215" s="87"/>
      <c r="R215" s="87"/>
      <c r="S215" s="87"/>
      <c r="T215" s="88"/>
      <c r="U215" s="41"/>
      <c r="V215" s="41"/>
      <c r="W215" s="41"/>
      <c r="X215" s="41"/>
      <c r="Y215" s="41"/>
      <c r="Z215" s="41"/>
      <c r="AA215" s="41"/>
      <c r="AB215" s="41"/>
      <c r="AC215" s="41"/>
      <c r="AD215" s="41"/>
      <c r="AE215" s="41"/>
      <c r="AT215" s="20" t="s">
        <v>135</v>
      </c>
      <c r="AU215" s="20" t="s">
        <v>83</v>
      </c>
    </row>
    <row r="216" s="2" customFormat="1">
      <c r="A216" s="41"/>
      <c r="B216" s="42"/>
      <c r="C216" s="43"/>
      <c r="D216" s="233" t="s">
        <v>137</v>
      </c>
      <c r="E216" s="43"/>
      <c r="F216" s="234" t="s">
        <v>293</v>
      </c>
      <c r="G216" s="43"/>
      <c r="H216" s="43"/>
      <c r="I216" s="230"/>
      <c r="J216" s="43"/>
      <c r="K216" s="43"/>
      <c r="L216" s="47"/>
      <c r="M216" s="231"/>
      <c r="N216" s="232"/>
      <c r="O216" s="87"/>
      <c r="P216" s="87"/>
      <c r="Q216" s="87"/>
      <c r="R216" s="87"/>
      <c r="S216" s="87"/>
      <c r="T216" s="88"/>
      <c r="U216" s="41"/>
      <c r="V216" s="41"/>
      <c r="W216" s="41"/>
      <c r="X216" s="41"/>
      <c r="Y216" s="41"/>
      <c r="Z216" s="41"/>
      <c r="AA216" s="41"/>
      <c r="AB216" s="41"/>
      <c r="AC216" s="41"/>
      <c r="AD216" s="41"/>
      <c r="AE216" s="41"/>
      <c r="AT216" s="20" t="s">
        <v>137</v>
      </c>
      <c r="AU216" s="20" t="s">
        <v>83</v>
      </c>
    </row>
    <row r="217" s="13" customFormat="1">
      <c r="A217" s="13"/>
      <c r="B217" s="235"/>
      <c r="C217" s="236"/>
      <c r="D217" s="228" t="s">
        <v>139</v>
      </c>
      <c r="E217" s="237" t="s">
        <v>19</v>
      </c>
      <c r="F217" s="238" t="s">
        <v>294</v>
      </c>
      <c r="G217" s="236"/>
      <c r="H217" s="239">
        <v>4.1210000000000004</v>
      </c>
      <c r="I217" s="240"/>
      <c r="J217" s="236"/>
      <c r="K217" s="236"/>
      <c r="L217" s="241"/>
      <c r="M217" s="242"/>
      <c r="N217" s="243"/>
      <c r="O217" s="243"/>
      <c r="P217" s="243"/>
      <c r="Q217" s="243"/>
      <c r="R217" s="243"/>
      <c r="S217" s="243"/>
      <c r="T217" s="244"/>
      <c r="U217" s="13"/>
      <c r="V217" s="13"/>
      <c r="W217" s="13"/>
      <c r="X217" s="13"/>
      <c r="Y217" s="13"/>
      <c r="Z217" s="13"/>
      <c r="AA217" s="13"/>
      <c r="AB217" s="13"/>
      <c r="AC217" s="13"/>
      <c r="AD217" s="13"/>
      <c r="AE217" s="13"/>
      <c r="AT217" s="245" t="s">
        <v>139</v>
      </c>
      <c r="AU217" s="245" t="s">
        <v>83</v>
      </c>
      <c r="AV217" s="13" t="s">
        <v>83</v>
      </c>
      <c r="AW217" s="13" t="s">
        <v>35</v>
      </c>
      <c r="AX217" s="13" t="s">
        <v>74</v>
      </c>
      <c r="AY217" s="245" t="s">
        <v>126</v>
      </c>
    </row>
    <row r="218" s="14" customFormat="1">
      <c r="A218" s="14"/>
      <c r="B218" s="246"/>
      <c r="C218" s="247"/>
      <c r="D218" s="228" t="s">
        <v>139</v>
      </c>
      <c r="E218" s="248" t="s">
        <v>19</v>
      </c>
      <c r="F218" s="249" t="s">
        <v>142</v>
      </c>
      <c r="G218" s="247"/>
      <c r="H218" s="250">
        <v>4.1210000000000004</v>
      </c>
      <c r="I218" s="251"/>
      <c r="J218" s="247"/>
      <c r="K218" s="247"/>
      <c r="L218" s="252"/>
      <c r="M218" s="253"/>
      <c r="N218" s="254"/>
      <c r="O218" s="254"/>
      <c r="P218" s="254"/>
      <c r="Q218" s="254"/>
      <c r="R218" s="254"/>
      <c r="S218" s="254"/>
      <c r="T218" s="255"/>
      <c r="U218" s="14"/>
      <c r="V218" s="14"/>
      <c r="W218" s="14"/>
      <c r="X218" s="14"/>
      <c r="Y218" s="14"/>
      <c r="Z218" s="14"/>
      <c r="AA218" s="14"/>
      <c r="AB218" s="14"/>
      <c r="AC218" s="14"/>
      <c r="AD218" s="14"/>
      <c r="AE218" s="14"/>
      <c r="AT218" s="256" t="s">
        <v>139</v>
      </c>
      <c r="AU218" s="256" t="s">
        <v>83</v>
      </c>
      <c r="AV218" s="14" t="s">
        <v>133</v>
      </c>
      <c r="AW218" s="14" t="s">
        <v>35</v>
      </c>
      <c r="AX218" s="14" t="s">
        <v>81</v>
      </c>
      <c r="AY218" s="256" t="s">
        <v>126</v>
      </c>
    </row>
    <row r="219" s="2" customFormat="1" ht="33" customHeight="1">
      <c r="A219" s="41"/>
      <c r="B219" s="42"/>
      <c r="C219" s="215" t="s">
        <v>295</v>
      </c>
      <c r="D219" s="215" t="s">
        <v>128</v>
      </c>
      <c r="E219" s="216" t="s">
        <v>296</v>
      </c>
      <c r="F219" s="217" t="s">
        <v>297</v>
      </c>
      <c r="G219" s="218" t="s">
        <v>176</v>
      </c>
      <c r="H219" s="219">
        <v>1</v>
      </c>
      <c r="I219" s="220"/>
      <c r="J219" s="221">
        <f>ROUND(I219*H219,2)</f>
        <v>0</v>
      </c>
      <c r="K219" s="217" t="s">
        <v>132</v>
      </c>
      <c r="L219" s="47"/>
      <c r="M219" s="222" t="s">
        <v>19</v>
      </c>
      <c r="N219" s="223" t="s">
        <v>45</v>
      </c>
      <c r="O219" s="87"/>
      <c r="P219" s="224">
        <f>O219*H219</f>
        <v>0</v>
      </c>
      <c r="Q219" s="224">
        <v>0</v>
      </c>
      <c r="R219" s="224">
        <f>Q219*H219</f>
        <v>0</v>
      </c>
      <c r="S219" s="224">
        <v>0</v>
      </c>
      <c r="T219" s="225">
        <f>S219*H219</f>
        <v>0</v>
      </c>
      <c r="U219" s="41"/>
      <c r="V219" s="41"/>
      <c r="W219" s="41"/>
      <c r="X219" s="41"/>
      <c r="Y219" s="41"/>
      <c r="Z219" s="41"/>
      <c r="AA219" s="41"/>
      <c r="AB219" s="41"/>
      <c r="AC219" s="41"/>
      <c r="AD219" s="41"/>
      <c r="AE219" s="41"/>
      <c r="AR219" s="226" t="s">
        <v>133</v>
      </c>
      <c r="AT219" s="226" t="s">
        <v>128</v>
      </c>
      <c r="AU219" s="226" t="s">
        <v>83</v>
      </c>
      <c r="AY219" s="20" t="s">
        <v>126</v>
      </c>
      <c r="BE219" s="227">
        <f>IF(N219="základní",J219,0)</f>
        <v>0</v>
      </c>
      <c r="BF219" s="227">
        <f>IF(N219="snížená",J219,0)</f>
        <v>0</v>
      </c>
      <c r="BG219" s="227">
        <f>IF(N219="zákl. přenesená",J219,0)</f>
        <v>0</v>
      </c>
      <c r="BH219" s="227">
        <f>IF(N219="sníž. přenesená",J219,0)</f>
        <v>0</v>
      </c>
      <c r="BI219" s="227">
        <f>IF(N219="nulová",J219,0)</f>
        <v>0</v>
      </c>
      <c r="BJ219" s="20" t="s">
        <v>81</v>
      </c>
      <c r="BK219" s="227">
        <f>ROUND(I219*H219,2)</f>
        <v>0</v>
      </c>
      <c r="BL219" s="20" t="s">
        <v>133</v>
      </c>
      <c r="BM219" s="226" t="s">
        <v>298</v>
      </c>
    </row>
    <row r="220" s="2" customFormat="1">
      <c r="A220" s="41"/>
      <c r="B220" s="42"/>
      <c r="C220" s="43"/>
      <c r="D220" s="228" t="s">
        <v>135</v>
      </c>
      <c r="E220" s="43"/>
      <c r="F220" s="229" t="s">
        <v>299</v>
      </c>
      <c r="G220" s="43"/>
      <c r="H220" s="43"/>
      <c r="I220" s="230"/>
      <c r="J220" s="43"/>
      <c r="K220" s="43"/>
      <c r="L220" s="47"/>
      <c r="M220" s="231"/>
      <c r="N220" s="232"/>
      <c r="O220" s="87"/>
      <c r="P220" s="87"/>
      <c r="Q220" s="87"/>
      <c r="R220" s="87"/>
      <c r="S220" s="87"/>
      <c r="T220" s="88"/>
      <c r="U220" s="41"/>
      <c r="V220" s="41"/>
      <c r="W220" s="41"/>
      <c r="X220" s="41"/>
      <c r="Y220" s="41"/>
      <c r="Z220" s="41"/>
      <c r="AA220" s="41"/>
      <c r="AB220" s="41"/>
      <c r="AC220" s="41"/>
      <c r="AD220" s="41"/>
      <c r="AE220" s="41"/>
      <c r="AT220" s="20" t="s">
        <v>135</v>
      </c>
      <c r="AU220" s="20" t="s">
        <v>83</v>
      </c>
    </row>
    <row r="221" s="2" customFormat="1">
      <c r="A221" s="41"/>
      <c r="B221" s="42"/>
      <c r="C221" s="43"/>
      <c r="D221" s="233" t="s">
        <v>137</v>
      </c>
      <c r="E221" s="43"/>
      <c r="F221" s="234" t="s">
        <v>300</v>
      </c>
      <c r="G221" s="43"/>
      <c r="H221" s="43"/>
      <c r="I221" s="230"/>
      <c r="J221" s="43"/>
      <c r="K221" s="43"/>
      <c r="L221" s="47"/>
      <c r="M221" s="231"/>
      <c r="N221" s="232"/>
      <c r="O221" s="87"/>
      <c r="P221" s="87"/>
      <c r="Q221" s="87"/>
      <c r="R221" s="87"/>
      <c r="S221" s="87"/>
      <c r="T221" s="88"/>
      <c r="U221" s="41"/>
      <c r="V221" s="41"/>
      <c r="W221" s="41"/>
      <c r="X221" s="41"/>
      <c r="Y221" s="41"/>
      <c r="Z221" s="41"/>
      <c r="AA221" s="41"/>
      <c r="AB221" s="41"/>
      <c r="AC221" s="41"/>
      <c r="AD221" s="41"/>
      <c r="AE221" s="41"/>
      <c r="AT221" s="20" t="s">
        <v>137</v>
      </c>
      <c r="AU221" s="20" t="s">
        <v>83</v>
      </c>
    </row>
    <row r="222" s="13" customFormat="1">
      <c r="A222" s="13"/>
      <c r="B222" s="235"/>
      <c r="C222" s="236"/>
      <c r="D222" s="228" t="s">
        <v>139</v>
      </c>
      <c r="E222" s="237" t="s">
        <v>19</v>
      </c>
      <c r="F222" s="238" t="s">
        <v>287</v>
      </c>
      <c r="G222" s="236"/>
      <c r="H222" s="239">
        <v>1</v>
      </c>
      <c r="I222" s="240"/>
      <c r="J222" s="236"/>
      <c r="K222" s="236"/>
      <c r="L222" s="241"/>
      <c r="M222" s="242"/>
      <c r="N222" s="243"/>
      <c r="O222" s="243"/>
      <c r="P222" s="243"/>
      <c r="Q222" s="243"/>
      <c r="R222" s="243"/>
      <c r="S222" s="243"/>
      <c r="T222" s="244"/>
      <c r="U222" s="13"/>
      <c r="V222" s="13"/>
      <c r="W222" s="13"/>
      <c r="X222" s="13"/>
      <c r="Y222" s="13"/>
      <c r="Z222" s="13"/>
      <c r="AA222" s="13"/>
      <c r="AB222" s="13"/>
      <c r="AC222" s="13"/>
      <c r="AD222" s="13"/>
      <c r="AE222" s="13"/>
      <c r="AT222" s="245" t="s">
        <v>139</v>
      </c>
      <c r="AU222" s="245" t="s">
        <v>83</v>
      </c>
      <c r="AV222" s="13" t="s">
        <v>83</v>
      </c>
      <c r="AW222" s="13" t="s">
        <v>35</v>
      </c>
      <c r="AX222" s="13" t="s">
        <v>74</v>
      </c>
      <c r="AY222" s="245" t="s">
        <v>126</v>
      </c>
    </row>
    <row r="223" s="14" customFormat="1">
      <c r="A223" s="14"/>
      <c r="B223" s="246"/>
      <c r="C223" s="247"/>
      <c r="D223" s="228" t="s">
        <v>139</v>
      </c>
      <c r="E223" s="248" t="s">
        <v>19</v>
      </c>
      <c r="F223" s="249" t="s">
        <v>142</v>
      </c>
      <c r="G223" s="247"/>
      <c r="H223" s="250">
        <v>1</v>
      </c>
      <c r="I223" s="251"/>
      <c r="J223" s="247"/>
      <c r="K223" s="247"/>
      <c r="L223" s="252"/>
      <c r="M223" s="253"/>
      <c r="N223" s="254"/>
      <c r="O223" s="254"/>
      <c r="P223" s="254"/>
      <c r="Q223" s="254"/>
      <c r="R223" s="254"/>
      <c r="S223" s="254"/>
      <c r="T223" s="255"/>
      <c r="U223" s="14"/>
      <c r="V223" s="14"/>
      <c r="W223" s="14"/>
      <c r="X223" s="14"/>
      <c r="Y223" s="14"/>
      <c r="Z223" s="14"/>
      <c r="AA223" s="14"/>
      <c r="AB223" s="14"/>
      <c r="AC223" s="14"/>
      <c r="AD223" s="14"/>
      <c r="AE223" s="14"/>
      <c r="AT223" s="256" t="s">
        <v>139</v>
      </c>
      <c r="AU223" s="256" t="s">
        <v>83</v>
      </c>
      <c r="AV223" s="14" t="s">
        <v>133</v>
      </c>
      <c r="AW223" s="14" t="s">
        <v>35</v>
      </c>
      <c r="AX223" s="14" t="s">
        <v>81</v>
      </c>
      <c r="AY223" s="256" t="s">
        <v>126</v>
      </c>
    </row>
    <row r="224" s="2" customFormat="1" ht="33" customHeight="1">
      <c r="A224" s="41"/>
      <c r="B224" s="42"/>
      <c r="C224" s="215" t="s">
        <v>301</v>
      </c>
      <c r="D224" s="215" t="s">
        <v>128</v>
      </c>
      <c r="E224" s="216" t="s">
        <v>302</v>
      </c>
      <c r="F224" s="217" t="s">
        <v>303</v>
      </c>
      <c r="G224" s="218" t="s">
        <v>176</v>
      </c>
      <c r="H224" s="219">
        <v>16</v>
      </c>
      <c r="I224" s="220"/>
      <c r="J224" s="221">
        <f>ROUND(I224*H224,2)</f>
        <v>0</v>
      </c>
      <c r="K224" s="217" t="s">
        <v>132</v>
      </c>
      <c r="L224" s="47"/>
      <c r="M224" s="222" t="s">
        <v>19</v>
      </c>
      <c r="N224" s="223" t="s">
        <v>45</v>
      </c>
      <c r="O224" s="87"/>
      <c r="P224" s="224">
        <f>O224*H224</f>
        <v>0</v>
      </c>
      <c r="Q224" s="224">
        <v>0</v>
      </c>
      <c r="R224" s="224">
        <f>Q224*H224</f>
        <v>0</v>
      </c>
      <c r="S224" s="224">
        <v>0</v>
      </c>
      <c r="T224" s="225">
        <f>S224*H224</f>
        <v>0</v>
      </c>
      <c r="U224" s="41"/>
      <c r="V224" s="41"/>
      <c r="W224" s="41"/>
      <c r="X224" s="41"/>
      <c r="Y224" s="41"/>
      <c r="Z224" s="41"/>
      <c r="AA224" s="41"/>
      <c r="AB224" s="41"/>
      <c r="AC224" s="41"/>
      <c r="AD224" s="41"/>
      <c r="AE224" s="41"/>
      <c r="AR224" s="226" t="s">
        <v>133</v>
      </c>
      <c r="AT224" s="226" t="s">
        <v>128</v>
      </c>
      <c r="AU224" s="226" t="s">
        <v>83</v>
      </c>
      <c r="AY224" s="20" t="s">
        <v>126</v>
      </c>
      <c r="BE224" s="227">
        <f>IF(N224="základní",J224,0)</f>
        <v>0</v>
      </c>
      <c r="BF224" s="227">
        <f>IF(N224="snížená",J224,0)</f>
        <v>0</v>
      </c>
      <c r="BG224" s="227">
        <f>IF(N224="zákl. přenesená",J224,0)</f>
        <v>0</v>
      </c>
      <c r="BH224" s="227">
        <f>IF(N224="sníž. přenesená",J224,0)</f>
        <v>0</v>
      </c>
      <c r="BI224" s="227">
        <f>IF(N224="nulová",J224,0)</f>
        <v>0</v>
      </c>
      <c r="BJ224" s="20" t="s">
        <v>81</v>
      </c>
      <c r="BK224" s="227">
        <f>ROUND(I224*H224,2)</f>
        <v>0</v>
      </c>
      <c r="BL224" s="20" t="s">
        <v>133</v>
      </c>
      <c r="BM224" s="226" t="s">
        <v>304</v>
      </c>
    </row>
    <row r="225" s="2" customFormat="1">
      <c r="A225" s="41"/>
      <c r="B225" s="42"/>
      <c r="C225" s="43"/>
      <c r="D225" s="228" t="s">
        <v>135</v>
      </c>
      <c r="E225" s="43"/>
      <c r="F225" s="229" t="s">
        <v>305</v>
      </c>
      <c r="G225" s="43"/>
      <c r="H225" s="43"/>
      <c r="I225" s="230"/>
      <c r="J225" s="43"/>
      <c r="K225" s="43"/>
      <c r="L225" s="47"/>
      <c r="M225" s="231"/>
      <c r="N225" s="232"/>
      <c r="O225" s="87"/>
      <c r="P225" s="87"/>
      <c r="Q225" s="87"/>
      <c r="R225" s="87"/>
      <c r="S225" s="87"/>
      <c r="T225" s="88"/>
      <c r="U225" s="41"/>
      <c r="V225" s="41"/>
      <c r="W225" s="41"/>
      <c r="X225" s="41"/>
      <c r="Y225" s="41"/>
      <c r="Z225" s="41"/>
      <c r="AA225" s="41"/>
      <c r="AB225" s="41"/>
      <c r="AC225" s="41"/>
      <c r="AD225" s="41"/>
      <c r="AE225" s="41"/>
      <c r="AT225" s="20" t="s">
        <v>135</v>
      </c>
      <c r="AU225" s="20" t="s">
        <v>83</v>
      </c>
    </row>
    <row r="226" s="2" customFormat="1">
      <c r="A226" s="41"/>
      <c r="B226" s="42"/>
      <c r="C226" s="43"/>
      <c r="D226" s="233" t="s">
        <v>137</v>
      </c>
      <c r="E226" s="43"/>
      <c r="F226" s="234" t="s">
        <v>306</v>
      </c>
      <c r="G226" s="43"/>
      <c r="H226" s="43"/>
      <c r="I226" s="230"/>
      <c r="J226" s="43"/>
      <c r="K226" s="43"/>
      <c r="L226" s="47"/>
      <c r="M226" s="231"/>
      <c r="N226" s="232"/>
      <c r="O226" s="87"/>
      <c r="P226" s="87"/>
      <c r="Q226" s="87"/>
      <c r="R226" s="87"/>
      <c r="S226" s="87"/>
      <c r="T226" s="88"/>
      <c r="U226" s="41"/>
      <c r="V226" s="41"/>
      <c r="W226" s="41"/>
      <c r="X226" s="41"/>
      <c r="Y226" s="41"/>
      <c r="Z226" s="41"/>
      <c r="AA226" s="41"/>
      <c r="AB226" s="41"/>
      <c r="AC226" s="41"/>
      <c r="AD226" s="41"/>
      <c r="AE226" s="41"/>
      <c r="AT226" s="20" t="s">
        <v>137</v>
      </c>
      <c r="AU226" s="20" t="s">
        <v>83</v>
      </c>
    </row>
    <row r="227" s="13" customFormat="1">
      <c r="A227" s="13"/>
      <c r="B227" s="235"/>
      <c r="C227" s="236"/>
      <c r="D227" s="228" t="s">
        <v>139</v>
      </c>
      <c r="E227" s="237" t="s">
        <v>19</v>
      </c>
      <c r="F227" s="238" t="s">
        <v>307</v>
      </c>
      <c r="G227" s="236"/>
      <c r="H227" s="239">
        <v>16</v>
      </c>
      <c r="I227" s="240"/>
      <c r="J227" s="236"/>
      <c r="K227" s="236"/>
      <c r="L227" s="241"/>
      <c r="M227" s="242"/>
      <c r="N227" s="243"/>
      <c r="O227" s="243"/>
      <c r="P227" s="243"/>
      <c r="Q227" s="243"/>
      <c r="R227" s="243"/>
      <c r="S227" s="243"/>
      <c r="T227" s="244"/>
      <c r="U227" s="13"/>
      <c r="V227" s="13"/>
      <c r="W227" s="13"/>
      <c r="X227" s="13"/>
      <c r="Y227" s="13"/>
      <c r="Z227" s="13"/>
      <c r="AA227" s="13"/>
      <c r="AB227" s="13"/>
      <c r="AC227" s="13"/>
      <c r="AD227" s="13"/>
      <c r="AE227" s="13"/>
      <c r="AT227" s="245" t="s">
        <v>139</v>
      </c>
      <c r="AU227" s="245" t="s">
        <v>83</v>
      </c>
      <c r="AV227" s="13" t="s">
        <v>83</v>
      </c>
      <c r="AW227" s="13" t="s">
        <v>35</v>
      </c>
      <c r="AX227" s="13" t="s">
        <v>74</v>
      </c>
      <c r="AY227" s="245" t="s">
        <v>126</v>
      </c>
    </row>
    <row r="228" s="14" customFormat="1">
      <c r="A228" s="14"/>
      <c r="B228" s="246"/>
      <c r="C228" s="247"/>
      <c r="D228" s="228" t="s">
        <v>139</v>
      </c>
      <c r="E228" s="248" t="s">
        <v>19</v>
      </c>
      <c r="F228" s="249" t="s">
        <v>142</v>
      </c>
      <c r="G228" s="247"/>
      <c r="H228" s="250">
        <v>16</v>
      </c>
      <c r="I228" s="251"/>
      <c r="J228" s="247"/>
      <c r="K228" s="247"/>
      <c r="L228" s="252"/>
      <c r="M228" s="253"/>
      <c r="N228" s="254"/>
      <c r="O228" s="254"/>
      <c r="P228" s="254"/>
      <c r="Q228" s="254"/>
      <c r="R228" s="254"/>
      <c r="S228" s="254"/>
      <c r="T228" s="255"/>
      <c r="U228" s="14"/>
      <c r="V228" s="14"/>
      <c r="W228" s="14"/>
      <c r="X228" s="14"/>
      <c r="Y228" s="14"/>
      <c r="Z228" s="14"/>
      <c r="AA228" s="14"/>
      <c r="AB228" s="14"/>
      <c r="AC228" s="14"/>
      <c r="AD228" s="14"/>
      <c r="AE228" s="14"/>
      <c r="AT228" s="256" t="s">
        <v>139</v>
      </c>
      <c r="AU228" s="256" t="s">
        <v>83</v>
      </c>
      <c r="AV228" s="14" t="s">
        <v>133</v>
      </c>
      <c r="AW228" s="14" t="s">
        <v>35</v>
      </c>
      <c r="AX228" s="14" t="s">
        <v>81</v>
      </c>
      <c r="AY228" s="256" t="s">
        <v>126</v>
      </c>
    </row>
    <row r="229" s="2" customFormat="1" ht="44.25" customHeight="1">
      <c r="A229" s="41"/>
      <c r="B229" s="42"/>
      <c r="C229" s="215" t="s">
        <v>308</v>
      </c>
      <c r="D229" s="215" t="s">
        <v>128</v>
      </c>
      <c r="E229" s="216" t="s">
        <v>309</v>
      </c>
      <c r="F229" s="217" t="s">
        <v>178</v>
      </c>
      <c r="G229" s="218" t="s">
        <v>176</v>
      </c>
      <c r="H229" s="219">
        <v>573</v>
      </c>
      <c r="I229" s="220"/>
      <c r="J229" s="221">
        <f>ROUND(I229*H229,2)</f>
        <v>0</v>
      </c>
      <c r="K229" s="217" t="s">
        <v>132</v>
      </c>
      <c r="L229" s="47"/>
      <c r="M229" s="222" t="s">
        <v>19</v>
      </c>
      <c r="N229" s="223" t="s">
        <v>45</v>
      </c>
      <c r="O229" s="87"/>
      <c r="P229" s="224">
        <f>O229*H229</f>
        <v>0</v>
      </c>
      <c r="Q229" s="224">
        <v>0</v>
      </c>
      <c r="R229" s="224">
        <f>Q229*H229</f>
        <v>0</v>
      </c>
      <c r="S229" s="224">
        <v>0</v>
      </c>
      <c r="T229" s="225">
        <f>S229*H229</f>
        <v>0</v>
      </c>
      <c r="U229" s="41"/>
      <c r="V229" s="41"/>
      <c r="W229" s="41"/>
      <c r="X229" s="41"/>
      <c r="Y229" s="41"/>
      <c r="Z229" s="41"/>
      <c r="AA229" s="41"/>
      <c r="AB229" s="41"/>
      <c r="AC229" s="41"/>
      <c r="AD229" s="41"/>
      <c r="AE229" s="41"/>
      <c r="AR229" s="226" t="s">
        <v>133</v>
      </c>
      <c r="AT229" s="226" t="s">
        <v>128</v>
      </c>
      <c r="AU229" s="226" t="s">
        <v>83</v>
      </c>
      <c r="AY229" s="20" t="s">
        <v>126</v>
      </c>
      <c r="BE229" s="227">
        <f>IF(N229="základní",J229,0)</f>
        <v>0</v>
      </c>
      <c r="BF229" s="227">
        <f>IF(N229="snížená",J229,0)</f>
        <v>0</v>
      </c>
      <c r="BG229" s="227">
        <f>IF(N229="zákl. přenesená",J229,0)</f>
        <v>0</v>
      </c>
      <c r="BH229" s="227">
        <f>IF(N229="sníž. přenesená",J229,0)</f>
        <v>0</v>
      </c>
      <c r="BI229" s="227">
        <f>IF(N229="nulová",J229,0)</f>
        <v>0</v>
      </c>
      <c r="BJ229" s="20" t="s">
        <v>81</v>
      </c>
      <c r="BK229" s="227">
        <f>ROUND(I229*H229,2)</f>
        <v>0</v>
      </c>
      <c r="BL229" s="20" t="s">
        <v>133</v>
      </c>
      <c r="BM229" s="226" t="s">
        <v>310</v>
      </c>
    </row>
    <row r="230" s="2" customFormat="1">
      <c r="A230" s="41"/>
      <c r="B230" s="42"/>
      <c r="C230" s="43"/>
      <c r="D230" s="228" t="s">
        <v>135</v>
      </c>
      <c r="E230" s="43"/>
      <c r="F230" s="229" t="s">
        <v>178</v>
      </c>
      <c r="G230" s="43"/>
      <c r="H230" s="43"/>
      <c r="I230" s="230"/>
      <c r="J230" s="43"/>
      <c r="K230" s="43"/>
      <c r="L230" s="47"/>
      <c r="M230" s="231"/>
      <c r="N230" s="232"/>
      <c r="O230" s="87"/>
      <c r="P230" s="87"/>
      <c r="Q230" s="87"/>
      <c r="R230" s="87"/>
      <c r="S230" s="87"/>
      <c r="T230" s="88"/>
      <c r="U230" s="41"/>
      <c r="V230" s="41"/>
      <c r="W230" s="41"/>
      <c r="X230" s="41"/>
      <c r="Y230" s="41"/>
      <c r="Z230" s="41"/>
      <c r="AA230" s="41"/>
      <c r="AB230" s="41"/>
      <c r="AC230" s="41"/>
      <c r="AD230" s="41"/>
      <c r="AE230" s="41"/>
      <c r="AT230" s="20" t="s">
        <v>135</v>
      </c>
      <c r="AU230" s="20" t="s">
        <v>83</v>
      </c>
    </row>
    <row r="231" s="2" customFormat="1">
      <c r="A231" s="41"/>
      <c r="B231" s="42"/>
      <c r="C231" s="43"/>
      <c r="D231" s="233" t="s">
        <v>137</v>
      </c>
      <c r="E231" s="43"/>
      <c r="F231" s="234" t="s">
        <v>311</v>
      </c>
      <c r="G231" s="43"/>
      <c r="H231" s="43"/>
      <c r="I231" s="230"/>
      <c r="J231" s="43"/>
      <c r="K231" s="43"/>
      <c r="L231" s="47"/>
      <c r="M231" s="231"/>
      <c r="N231" s="232"/>
      <c r="O231" s="87"/>
      <c r="P231" s="87"/>
      <c r="Q231" s="87"/>
      <c r="R231" s="87"/>
      <c r="S231" s="87"/>
      <c r="T231" s="88"/>
      <c r="U231" s="41"/>
      <c r="V231" s="41"/>
      <c r="W231" s="41"/>
      <c r="X231" s="41"/>
      <c r="Y231" s="41"/>
      <c r="Z231" s="41"/>
      <c r="AA231" s="41"/>
      <c r="AB231" s="41"/>
      <c r="AC231" s="41"/>
      <c r="AD231" s="41"/>
      <c r="AE231" s="41"/>
      <c r="AT231" s="20" t="s">
        <v>137</v>
      </c>
      <c r="AU231" s="20" t="s">
        <v>83</v>
      </c>
    </row>
    <row r="232" s="13" customFormat="1">
      <c r="A232" s="13"/>
      <c r="B232" s="235"/>
      <c r="C232" s="236"/>
      <c r="D232" s="228" t="s">
        <v>139</v>
      </c>
      <c r="E232" s="237" t="s">
        <v>19</v>
      </c>
      <c r="F232" s="238" t="s">
        <v>312</v>
      </c>
      <c r="G232" s="236"/>
      <c r="H232" s="239">
        <v>573</v>
      </c>
      <c r="I232" s="240"/>
      <c r="J232" s="236"/>
      <c r="K232" s="236"/>
      <c r="L232" s="241"/>
      <c r="M232" s="242"/>
      <c r="N232" s="243"/>
      <c r="O232" s="243"/>
      <c r="P232" s="243"/>
      <c r="Q232" s="243"/>
      <c r="R232" s="243"/>
      <c r="S232" s="243"/>
      <c r="T232" s="244"/>
      <c r="U232" s="13"/>
      <c r="V232" s="13"/>
      <c r="W232" s="13"/>
      <c r="X232" s="13"/>
      <c r="Y232" s="13"/>
      <c r="Z232" s="13"/>
      <c r="AA232" s="13"/>
      <c r="AB232" s="13"/>
      <c r="AC232" s="13"/>
      <c r="AD232" s="13"/>
      <c r="AE232" s="13"/>
      <c r="AT232" s="245" t="s">
        <v>139</v>
      </c>
      <c r="AU232" s="245" t="s">
        <v>83</v>
      </c>
      <c r="AV232" s="13" t="s">
        <v>83</v>
      </c>
      <c r="AW232" s="13" t="s">
        <v>35</v>
      </c>
      <c r="AX232" s="13" t="s">
        <v>74</v>
      </c>
      <c r="AY232" s="245" t="s">
        <v>126</v>
      </c>
    </row>
    <row r="233" s="14" customFormat="1">
      <c r="A233" s="14"/>
      <c r="B233" s="246"/>
      <c r="C233" s="247"/>
      <c r="D233" s="228" t="s">
        <v>139</v>
      </c>
      <c r="E233" s="248" t="s">
        <v>19</v>
      </c>
      <c r="F233" s="249" t="s">
        <v>142</v>
      </c>
      <c r="G233" s="247"/>
      <c r="H233" s="250">
        <v>573</v>
      </c>
      <c r="I233" s="251"/>
      <c r="J233" s="247"/>
      <c r="K233" s="247"/>
      <c r="L233" s="252"/>
      <c r="M233" s="253"/>
      <c r="N233" s="254"/>
      <c r="O233" s="254"/>
      <c r="P233" s="254"/>
      <c r="Q233" s="254"/>
      <c r="R233" s="254"/>
      <c r="S233" s="254"/>
      <c r="T233" s="255"/>
      <c r="U233" s="14"/>
      <c r="V233" s="14"/>
      <c r="W233" s="14"/>
      <c r="X233" s="14"/>
      <c r="Y233" s="14"/>
      <c r="Z233" s="14"/>
      <c r="AA233" s="14"/>
      <c r="AB233" s="14"/>
      <c r="AC233" s="14"/>
      <c r="AD233" s="14"/>
      <c r="AE233" s="14"/>
      <c r="AT233" s="256" t="s">
        <v>139</v>
      </c>
      <c r="AU233" s="256" t="s">
        <v>83</v>
      </c>
      <c r="AV233" s="14" t="s">
        <v>133</v>
      </c>
      <c r="AW233" s="14" t="s">
        <v>35</v>
      </c>
      <c r="AX233" s="14" t="s">
        <v>81</v>
      </c>
      <c r="AY233" s="256" t="s">
        <v>126</v>
      </c>
    </row>
    <row r="234" s="2" customFormat="1" ht="24.15" customHeight="1">
      <c r="A234" s="41"/>
      <c r="B234" s="42"/>
      <c r="C234" s="215" t="s">
        <v>313</v>
      </c>
      <c r="D234" s="215" t="s">
        <v>128</v>
      </c>
      <c r="E234" s="216" t="s">
        <v>83</v>
      </c>
      <c r="F234" s="217" t="s">
        <v>314</v>
      </c>
      <c r="G234" s="218" t="s">
        <v>176</v>
      </c>
      <c r="H234" s="219">
        <v>1.26</v>
      </c>
      <c r="I234" s="220"/>
      <c r="J234" s="221">
        <f>ROUND(I234*H234,2)</f>
        <v>0</v>
      </c>
      <c r="K234" s="217" t="s">
        <v>19</v>
      </c>
      <c r="L234" s="47"/>
      <c r="M234" s="222" t="s">
        <v>19</v>
      </c>
      <c r="N234" s="223" t="s">
        <v>45</v>
      </c>
      <c r="O234" s="87"/>
      <c r="P234" s="224">
        <f>O234*H234</f>
        <v>0</v>
      </c>
      <c r="Q234" s="224">
        <v>0</v>
      </c>
      <c r="R234" s="224">
        <f>Q234*H234</f>
        <v>0</v>
      </c>
      <c r="S234" s="224">
        <v>0</v>
      </c>
      <c r="T234" s="225">
        <f>S234*H234</f>
        <v>0</v>
      </c>
      <c r="U234" s="41"/>
      <c r="V234" s="41"/>
      <c r="W234" s="41"/>
      <c r="X234" s="41"/>
      <c r="Y234" s="41"/>
      <c r="Z234" s="41"/>
      <c r="AA234" s="41"/>
      <c r="AB234" s="41"/>
      <c r="AC234" s="41"/>
      <c r="AD234" s="41"/>
      <c r="AE234" s="41"/>
      <c r="AR234" s="226" t="s">
        <v>133</v>
      </c>
      <c r="AT234" s="226" t="s">
        <v>128</v>
      </c>
      <c r="AU234" s="226" t="s">
        <v>83</v>
      </c>
      <c r="AY234" s="20" t="s">
        <v>126</v>
      </c>
      <c r="BE234" s="227">
        <f>IF(N234="základní",J234,0)</f>
        <v>0</v>
      </c>
      <c r="BF234" s="227">
        <f>IF(N234="snížená",J234,0)</f>
        <v>0</v>
      </c>
      <c r="BG234" s="227">
        <f>IF(N234="zákl. přenesená",J234,0)</f>
        <v>0</v>
      </c>
      <c r="BH234" s="227">
        <f>IF(N234="sníž. přenesená",J234,0)</f>
        <v>0</v>
      </c>
      <c r="BI234" s="227">
        <f>IF(N234="nulová",J234,0)</f>
        <v>0</v>
      </c>
      <c r="BJ234" s="20" t="s">
        <v>81</v>
      </c>
      <c r="BK234" s="227">
        <f>ROUND(I234*H234,2)</f>
        <v>0</v>
      </c>
      <c r="BL234" s="20" t="s">
        <v>133</v>
      </c>
      <c r="BM234" s="226" t="s">
        <v>315</v>
      </c>
    </row>
    <row r="235" s="2" customFormat="1">
      <c r="A235" s="41"/>
      <c r="B235" s="42"/>
      <c r="C235" s="43"/>
      <c r="D235" s="228" t="s">
        <v>135</v>
      </c>
      <c r="E235" s="43"/>
      <c r="F235" s="229" t="s">
        <v>314</v>
      </c>
      <c r="G235" s="43"/>
      <c r="H235" s="43"/>
      <c r="I235" s="230"/>
      <c r="J235" s="43"/>
      <c r="K235" s="43"/>
      <c r="L235" s="47"/>
      <c r="M235" s="231"/>
      <c r="N235" s="232"/>
      <c r="O235" s="87"/>
      <c r="P235" s="87"/>
      <c r="Q235" s="87"/>
      <c r="R235" s="87"/>
      <c r="S235" s="87"/>
      <c r="T235" s="88"/>
      <c r="U235" s="41"/>
      <c r="V235" s="41"/>
      <c r="W235" s="41"/>
      <c r="X235" s="41"/>
      <c r="Y235" s="41"/>
      <c r="Z235" s="41"/>
      <c r="AA235" s="41"/>
      <c r="AB235" s="41"/>
      <c r="AC235" s="41"/>
      <c r="AD235" s="41"/>
      <c r="AE235" s="41"/>
      <c r="AT235" s="20" t="s">
        <v>135</v>
      </c>
      <c r="AU235" s="20" t="s">
        <v>83</v>
      </c>
    </row>
    <row r="236" s="13" customFormat="1">
      <c r="A236" s="13"/>
      <c r="B236" s="235"/>
      <c r="C236" s="236"/>
      <c r="D236" s="228" t="s">
        <v>139</v>
      </c>
      <c r="E236" s="237" t="s">
        <v>19</v>
      </c>
      <c r="F236" s="238" t="s">
        <v>316</v>
      </c>
      <c r="G236" s="236"/>
      <c r="H236" s="239">
        <v>1.26</v>
      </c>
      <c r="I236" s="240"/>
      <c r="J236" s="236"/>
      <c r="K236" s="236"/>
      <c r="L236" s="241"/>
      <c r="M236" s="242"/>
      <c r="N236" s="243"/>
      <c r="O236" s="243"/>
      <c r="P236" s="243"/>
      <c r="Q236" s="243"/>
      <c r="R236" s="243"/>
      <c r="S236" s="243"/>
      <c r="T236" s="244"/>
      <c r="U236" s="13"/>
      <c r="V236" s="13"/>
      <c r="W236" s="13"/>
      <c r="X236" s="13"/>
      <c r="Y236" s="13"/>
      <c r="Z236" s="13"/>
      <c r="AA236" s="13"/>
      <c r="AB236" s="13"/>
      <c r="AC236" s="13"/>
      <c r="AD236" s="13"/>
      <c r="AE236" s="13"/>
      <c r="AT236" s="245" t="s">
        <v>139</v>
      </c>
      <c r="AU236" s="245" t="s">
        <v>83</v>
      </c>
      <c r="AV236" s="13" t="s">
        <v>83</v>
      </c>
      <c r="AW236" s="13" t="s">
        <v>35</v>
      </c>
      <c r="AX236" s="13" t="s">
        <v>74</v>
      </c>
      <c r="AY236" s="245" t="s">
        <v>126</v>
      </c>
    </row>
    <row r="237" s="14" customFormat="1">
      <c r="A237" s="14"/>
      <c r="B237" s="246"/>
      <c r="C237" s="247"/>
      <c r="D237" s="228" t="s">
        <v>139</v>
      </c>
      <c r="E237" s="248" t="s">
        <v>19</v>
      </c>
      <c r="F237" s="249" t="s">
        <v>142</v>
      </c>
      <c r="G237" s="247"/>
      <c r="H237" s="250">
        <v>1.26</v>
      </c>
      <c r="I237" s="251"/>
      <c r="J237" s="247"/>
      <c r="K237" s="247"/>
      <c r="L237" s="252"/>
      <c r="M237" s="253"/>
      <c r="N237" s="254"/>
      <c r="O237" s="254"/>
      <c r="P237" s="254"/>
      <c r="Q237" s="254"/>
      <c r="R237" s="254"/>
      <c r="S237" s="254"/>
      <c r="T237" s="255"/>
      <c r="U237" s="14"/>
      <c r="V237" s="14"/>
      <c r="W237" s="14"/>
      <c r="X237" s="14"/>
      <c r="Y237" s="14"/>
      <c r="Z237" s="14"/>
      <c r="AA237" s="14"/>
      <c r="AB237" s="14"/>
      <c r="AC237" s="14"/>
      <c r="AD237" s="14"/>
      <c r="AE237" s="14"/>
      <c r="AT237" s="256" t="s">
        <v>139</v>
      </c>
      <c r="AU237" s="256" t="s">
        <v>83</v>
      </c>
      <c r="AV237" s="14" t="s">
        <v>133</v>
      </c>
      <c r="AW237" s="14" t="s">
        <v>35</v>
      </c>
      <c r="AX237" s="14" t="s">
        <v>81</v>
      </c>
      <c r="AY237" s="256" t="s">
        <v>126</v>
      </c>
    </row>
    <row r="238" s="12" customFormat="1" ht="25.92" customHeight="1">
      <c r="A238" s="12"/>
      <c r="B238" s="199"/>
      <c r="C238" s="200"/>
      <c r="D238" s="201" t="s">
        <v>73</v>
      </c>
      <c r="E238" s="202" t="s">
        <v>317</v>
      </c>
      <c r="F238" s="202" t="s">
        <v>318</v>
      </c>
      <c r="G238" s="200"/>
      <c r="H238" s="200"/>
      <c r="I238" s="203"/>
      <c r="J238" s="204">
        <f>BK238</f>
        <v>0</v>
      </c>
      <c r="K238" s="200"/>
      <c r="L238" s="205"/>
      <c r="M238" s="206"/>
      <c r="N238" s="207"/>
      <c r="O238" s="207"/>
      <c r="P238" s="208">
        <f>SUM(P239:P250)</f>
        <v>0</v>
      </c>
      <c r="Q238" s="207"/>
      <c r="R238" s="208">
        <f>SUM(R239:R250)</f>
        <v>0</v>
      </c>
      <c r="S238" s="207"/>
      <c r="T238" s="209">
        <f>SUM(T239:T250)</f>
        <v>0</v>
      </c>
      <c r="U238" s="12"/>
      <c r="V238" s="12"/>
      <c r="W238" s="12"/>
      <c r="X238" s="12"/>
      <c r="Y238" s="12"/>
      <c r="Z238" s="12"/>
      <c r="AA238" s="12"/>
      <c r="AB238" s="12"/>
      <c r="AC238" s="12"/>
      <c r="AD238" s="12"/>
      <c r="AE238" s="12"/>
      <c r="AR238" s="210" t="s">
        <v>133</v>
      </c>
      <c r="AT238" s="211" t="s">
        <v>73</v>
      </c>
      <c r="AU238" s="211" t="s">
        <v>74</v>
      </c>
      <c r="AY238" s="210" t="s">
        <v>126</v>
      </c>
      <c r="BK238" s="212">
        <f>SUM(BK239:BK250)</f>
        <v>0</v>
      </c>
    </row>
    <row r="239" s="2" customFormat="1" ht="33" customHeight="1">
      <c r="A239" s="41"/>
      <c r="B239" s="42"/>
      <c r="C239" s="215" t="s">
        <v>319</v>
      </c>
      <c r="D239" s="215" t="s">
        <v>128</v>
      </c>
      <c r="E239" s="216" t="s">
        <v>320</v>
      </c>
      <c r="F239" s="217" t="s">
        <v>321</v>
      </c>
      <c r="G239" s="218" t="s">
        <v>193</v>
      </c>
      <c r="H239" s="219">
        <v>1</v>
      </c>
      <c r="I239" s="220"/>
      <c r="J239" s="221">
        <f>ROUND(I239*H239,2)</f>
        <v>0</v>
      </c>
      <c r="K239" s="217" t="s">
        <v>19</v>
      </c>
      <c r="L239" s="47"/>
      <c r="M239" s="222" t="s">
        <v>19</v>
      </c>
      <c r="N239" s="223" t="s">
        <v>45</v>
      </c>
      <c r="O239" s="87"/>
      <c r="P239" s="224">
        <f>O239*H239</f>
        <v>0</v>
      </c>
      <c r="Q239" s="224">
        <v>0</v>
      </c>
      <c r="R239" s="224">
        <f>Q239*H239</f>
        <v>0</v>
      </c>
      <c r="S239" s="224">
        <v>0</v>
      </c>
      <c r="T239" s="225">
        <f>S239*H239</f>
        <v>0</v>
      </c>
      <c r="U239" s="41"/>
      <c r="V239" s="41"/>
      <c r="W239" s="41"/>
      <c r="X239" s="41"/>
      <c r="Y239" s="41"/>
      <c r="Z239" s="41"/>
      <c r="AA239" s="41"/>
      <c r="AB239" s="41"/>
      <c r="AC239" s="41"/>
      <c r="AD239" s="41"/>
      <c r="AE239" s="41"/>
      <c r="AR239" s="226" t="s">
        <v>322</v>
      </c>
      <c r="AT239" s="226" t="s">
        <v>128</v>
      </c>
      <c r="AU239" s="226" t="s">
        <v>81</v>
      </c>
      <c r="AY239" s="20" t="s">
        <v>126</v>
      </c>
      <c r="BE239" s="227">
        <f>IF(N239="základní",J239,0)</f>
        <v>0</v>
      </c>
      <c r="BF239" s="227">
        <f>IF(N239="snížená",J239,0)</f>
        <v>0</v>
      </c>
      <c r="BG239" s="227">
        <f>IF(N239="zákl. přenesená",J239,0)</f>
        <v>0</v>
      </c>
      <c r="BH239" s="227">
        <f>IF(N239="sníž. přenesená",J239,0)</f>
        <v>0</v>
      </c>
      <c r="BI239" s="227">
        <f>IF(N239="nulová",J239,0)</f>
        <v>0</v>
      </c>
      <c r="BJ239" s="20" t="s">
        <v>81</v>
      </c>
      <c r="BK239" s="227">
        <f>ROUND(I239*H239,2)</f>
        <v>0</v>
      </c>
      <c r="BL239" s="20" t="s">
        <v>322</v>
      </c>
      <c r="BM239" s="226" t="s">
        <v>323</v>
      </c>
    </row>
    <row r="240" s="2" customFormat="1">
      <c r="A240" s="41"/>
      <c r="B240" s="42"/>
      <c r="C240" s="43"/>
      <c r="D240" s="228" t="s">
        <v>135</v>
      </c>
      <c r="E240" s="43"/>
      <c r="F240" s="229" t="s">
        <v>321</v>
      </c>
      <c r="G240" s="43"/>
      <c r="H240" s="43"/>
      <c r="I240" s="230"/>
      <c r="J240" s="43"/>
      <c r="K240" s="43"/>
      <c r="L240" s="47"/>
      <c r="M240" s="231"/>
      <c r="N240" s="232"/>
      <c r="O240" s="87"/>
      <c r="P240" s="87"/>
      <c r="Q240" s="87"/>
      <c r="R240" s="87"/>
      <c r="S240" s="87"/>
      <c r="T240" s="88"/>
      <c r="U240" s="41"/>
      <c r="V240" s="41"/>
      <c r="W240" s="41"/>
      <c r="X240" s="41"/>
      <c r="Y240" s="41"/>
      <c r="Z240" s="41"/>
      <c r="AA240" s="41"/>
      <c r="AB240" s="41"/>
      <c r="AC240" s="41"/>
      <c r="AD240" s="41"/>
      <c r="AE240" s="41"/>
      <c r="AT240" s="20" t="s">
        <v>135</v>
      </c>
      <c r="AU240" s="20" t="s">
        <v>81</v>
      </c>
    </row>
    <row r="241" s="13" customFormat="1">
      <c r="A241" s="13"/>
      <c r="B241" s="235"/>
      <c r="C241" s="236"/>
      <c r="D241" s="228" t="s">
        <v>139</v>
      </c>
      <c r="E241" s="237" t="s">
        <v>19</v>
      </c>
      <c r="F241" s="238" t="s">
        <v>324</v>
      </c>
      <c r="G241" s="236"/>
      <c r="H241" s="239">
        <v>1</v>
      </c>
      <c r="I241" s="240"/>
      <c r="J241" s="236"/>
      <c r="K241" s="236"/>
      <c r="L241" s="241"/>
      <c r="M241" s="242"/>
      <c r="N241" s="243"/>
      <c r="O241" s="243"/>
      <c r="P241" s="243"/>
      <c r="Q241" s="243"/>
      <c r="R241" s="243"/>
      <c r="S241" s="243"/>
      <c r="T241" s="244"/>
      <c r="U241" s="13"/>
      <c r="V241" s="13"/>
      <c r="W241" s="13"/>
      <c r="X241" s="13"/>
      <c r="Y241" s="13"/>
      <c r="Z241" s="13"/>
      <c r="AA241" s="13"/>
      <c r="AB241" s="13"/>
      <c r="AC241" s="13"/>
      <c r="AD241" s="13"/>
      <c r="AE241" s="13"/>
      <c r="AT241" s="245" t="s">
        <v>139</v>
      </c>
      <c r="AU241" s="245" t="s">
        <v>81</v>
      </c>
      <c r="AV241" s="13" t="s">
        <v>83</v>
      </c>
      <c r="AW241" s="13" t="s">
        <v>35</v>
      </c>
      <c r="AX241" s="13" t="s">
        <v>74</v>
      </c>
      <c r="AY241" s="245" t="s">
        <v>126</v>
      </c>
    </row>
    <row r="242" s="14" customFormat="1">
      <c r="A242" s="14"/>
      <c r="B242" s="246"/>
      <c r="C242" s="247"/>
      <c r="D242" s="228" t="s">
        <v>139</v>
      </c>
      <c r="E242" s="248" t="s">
        <v>19</v>
      </c>
      <c r="F242" s="249" t="s">
        <v>142</v>
      </c>
      <c r="G242" s="247"/>
      <c r="H242" s="250">
        <v>1</v>
      </c>
      <c r="I242" s="251"/>
      <c r="J242" s="247"/>
      <c r="K242" s="247"/>
      <c r="L242" s="252"/>
      <c r="M242" s="253"/>
      <c r="N242" s="254"/>
      <c r="O242" s="254"/>
      <c r="P242" s="254"/>
      <c r="Q242" s="254"/>
      <c r="R242" s="254"/>
      <c r="S242" s="254"/>
      <c r="T242" s="255"/>
      <c r="U242" s="14"/>
      <c r="V242" s="14"/>
      <c r="W242" s="14"/>
      <c r="X242" s="14"/>
      <c r="Y242" s="14"/>
      <c r="Z242" s="14"/>
      <c r="AA242" s="14"/>
      <c r="AB242" s="14"/>
      <c r="AC242" s="14"/>
      <c r="AD242" s="14"/>
      <c r="AE242" s="14"/>
      <c r="AT242" s="256" t="s">
        <v>139</v>
      </c>
      <c r="AU242" s="256" t="s">
        <v>81</v>
      </c>
      <c r="AV242" s="14" t="s">
        <v>133</v>
      </c>
      <c r="AW242" s="14" t="s">
        <v>35</v>
      </c>
      <c r="AX242" s="14" t="s">
        <v>81</v>
      </c>
      <c r="AY242" s="256" t="s">
        <v>126</v>
      </c>
    </row>
    <row r="243" s="2" customFormat="1" ht="49.05" customHeight="1">
      <c r="A243" s="41"/>
      <c r="B243" s="42"/>
      <c r="C243" s="215" t="s">
        <v>325</v>
      </c>
      <c r="D243" s="215" t="s">
        <v>128</v>
      </c>
      <c r="E243" s="216" t="s">
        <v>326</v>
      </c>
      <c r="F243" s="217" t="s">
        <v>327</v>
      </c>
      <c r="G243" s="218" t="s">
        <v>193</v>
      </c>
      <c r="H243" s="219">
        <v>1</v>
      </c>
      <c r="I243" s="220"/>
      <c r="J243" s="221">
        <f>ROUND(I243*H243,2)</f>
        <v>0</v>
      </c>
      <c r="K243" s="217" t="s">
        <v>19</v>
      </c>
      <c r="L243" s="47"/>
      <c r="M243" s="222" t="s">
        <v>19</v>
      </c>
      <c r="N243" s="223" t="s">
        <v>45</v>
      </c>
      <c r="O243" s="87"/>
      <c r="P243" s="224">
        <f>O243*H243</f>
        <v>0</v>
      </c>
      <c r="Q243" s="224">
        <v>0</v>
      </c>
      <c r="R243" s="224">
        <f>Q243*H243</f>
        <v>0</v>
      </c>
      <c r="S243" s="224">
        <v>0</v>
      </c>
      <c r="T243" s="225">
        <f>S243*H243</f>
        <v>0</v>
      </c>
      <c r="U243" s="41"/>
      <c r="V243" s="41"/>
      <c r="W243" s="41"/>
      <c r="X243" s="41"/>
      <c r="Y243" s="41"/>
      <c r="Z243" s="41"/>
      <c r="AA243" s="41"/>
      <c r="AB243" s="41"/>
      <c r="AC243" s="41"/>
      <c r="AD243" s="41"/>
      <c r="AE243" s="41"/>
      <c r="AR243" s="226" t="s">
        <v>322</v>
      </c>
      <c r="AT243" s="226" t="s">
        <v>128</v>
      </c>
      <c r="AU243" s="226" t="s">
        <v>81</v>
      </c>
      <c r="AY243" s="20" t="s">
        <v>126</v>
      </c>
      <c r="BE243" s="227">
        <f>IF(N243="základní",J243,0)</f>
        <v>0</v>
      </c>
      <c r="BF243" s="227">
        <f>IF(N243="snížená",J243,0)</f>
        <v>0</v>
      </c>
      <c r="BG243" s="227">
        <f>IF(N243="zákl. přenesená",J243,0)</f>
        <v>0</v>
      </c>
      <c r="BH243" s="227">
        <f>IF(N243="sníž. přenesená",J243,0)</f>
        <v>0</v>
      </c>
      <c r="BI243" s="227">
        <f>IF(N243="nulová",J243,0)</f>
        <v>0</v>
      </c>
      <c r="BJ243" s="20" t="s">
        <v>81</v>
      </c>
      <c r="BK243" s="227">
        <f>ROUND(I243*H243,2)</f>
        <v>0</v>
      </c>
      <c r="BL243" s="20" t="s">
        <v>322</v>
      </c>
      <c r="BM243" s="226" t="s">
        <v>328</v>
      </c>
    </row>
    <row r="244" s="2" customFormat="1">
      <c r="A244" s="41"/>
      <c r="B244" s="42"/>
      <c r="C244" s="43"/>
      <c r="D244" s="228" t="s">
        <v>135</v>
      </c>
      <c r="E244" s="43"/>
      <c r="F244" s="229" t="s">
        <v>327</v>
      </c>
      <c r="G244" s="43"/>
      <c r="H244" s="43"/>
      <c r="I244" s="230"/>
      <c r="J244" s="43"/>
      <c r="K244" s="43"/>
      <c r="L244" s="47"/>
      <c r="M244" s="231"/>
      <c r="N244" s="232"/>
      <c r="O244" s="87"/>
      <c r="P244" s="87"/>
      <c r="Q244" s="87"/>
      <c r="R244" s="87"/>
      <c r="S244" s="87"/>
      <c r="T244" s="88"/>
      <c r="U244" s="41"/>
      <c r="V244" s="41"/>
      <c r="W244" s="41"/>
      <c r="X244" s="41"/>
      <c r="Y244" s="41"/>
      <c r="Z244" s="41"/>
      <c r="AA244" s="41"/>
      <c r="AB244" s="41"/>
      <c r="AC244" s="41"/>
      <c r="AD244" s="41"/>
      <c r="AE244" s="41"/>
      <c r="AT244" s="20" t="s">
        <v>135</v>
      </c>
      <c r="AU244" s="20" t="s">
        <v>81</v>
      </c>
    </row>
    <row r="245" s="13" customFormat="1">
      <c r="A245" s="13"/>
      <c r="B245" s="235"/>
      <c r="C245" s="236"/>
      <c r="D245" s="228" t="s">
        <v>139</v>
      </c>
      <c r="E245" s="237" t="s">
        <v>19</v>
      </c>
      <c r="F245" s="238" t="s">
        <v>324</v>
      </c>
      <c r="G245" s="236"/>
      <c r="H245" s="239">
        <v>1</v>
      </c>
      <c r="I245" s="240"/>
      <c r="J245" s="236"/>
      <c r="K245" s="236"/>
      <c r="L245" s="241"/>
      <c r="M245" s="242"/>
      <c r="N245" s="243"/>
      <c r="O245" s="243"/>
      <c r="P245" s="243"/>
      <c r="Q245" s="243"/>
      <c r="R245" s="243"/>
      <c r="S245" s="243"/>
      <c r="T245" s="244"/>
      <c r="U245" s="13"/>
      <c r="V245" s="13"/>
      <c r="W245" s="13"/>
      <c r="X245" s="13"/>
      <c r="Y245" s="13"/>
      <c r="Z245" s="13"/>
      <c r="AA245" s="13"/>
      <c r="AB245" s="13"/>
      <c r="AC245" s="13"/>
      <c r="AD245" s="13"/>
      <c r="AE245" s="13"/>
      <c r="AT245" s="245" t="s">
        <v>139</v>
      </c>
      <c r="AU245" s="245" t="s">
        <v>81</v>
      </c>
      <c r="AV245" s="13" t="s">
        <v>83</v>
      </c>
      <c r="AW245" s="13" t="s">
        <v>35</v>
      </c>
      <c r="AX245" s="13" t="s">
        <v>74</v>
      </c>
      <c r="AY245" s="245" t="s">
        <v>126</v>
      </c>
    </row>
    <row r="246" s="14" customFormat="1">
      <c r="A246" s="14"/>
      <c r="B246" s="246"/>
      <c r="C246" s="247"/>
      <c r="D246" s="228" t="s">
        <v>139</v>
      </c>
      <c r="E246" s="248" t="s">
        <v>19</v>
      </c>
      <c r="F246" s="249" t="s">
        <v>142</v>
      </c>
      <c r="G246" s="247"/>
      <c r="H246" s="250">
        <v>1</v>
      </c>
      <c r="I246" s="251"/>
      <c r="J246" s="247"/>
      <c r="K246" s="247"/>
      <c r="L246" s="252"/>
      <c r="M246" s="253"/>
      <c r="N246" s="254"/>
      <c r="O246" s="254"/>
      <c r="P246" s="254"/>
      <c r="Q246" s="254"/>
      <c r="R246" s="254"/>
      <c r="S246" s="254"/>
      <c r="T246" s="255"/>
      <c r="U246" s="14"/>
      <c r="V246" s="14"/>
      <c r="W246" s="14"/>
      <c r="X246" s="14"/>
      <c r="Y246" s="14"/>
      <c r="Z246" s="14"/>
      <c r="AA246" s="14"/>
      <c r="AB246" s="14"/>
      <c r="AC246" s="14"/>
      <c r="AD246" s="14"/>
      <c r="AE246" s="14"/>
      <c r="AT246" s="256" t="s">
        <v>139</v>
      </c>
      <c r="AU246" s="256" t="s">
        <v>81</v>
      </c>
      <c r="AV246" s="14" t="s">
        <v>133</v>
      </c>
      <c r="AW246" s="14" t="s">
        <v>35</v>
      </c>
      <c r="AX246" s="14" t="s">
        <v>81</v>
      </c>
      <c r="AY246" s="256" t="s">
        <v>126</v>
      </c>
    </row>
    <row r="247" s="2" customFormat="1" ht="24.15" customHeight="1">
      <c r="A247" s="41"/>
      <c r="B247" s="42"/>
      <c r="C247" s="215" t="s">
        <v>329</v>
      </c>
      <c r="D247" s="215" t="s">
        <v>128</v>
      </c>
      <c r="E247" s="216" t="s">
        <v>330</v>
      </c>
      <c r="F247" s="217" t="s">
        <v>331</v>
      </c>
      <c r="G247" s="218" t="s">
        <v>193</v>
      </c>
      <c r="H247" s="219">
        <v>1</v>
      </c>
      <c r="I247" s="220"/>
      <c r="J247" s="221">
        <f>ROUND(I247*H247,2)</f>
        <v>0</v>
      </c>
      <c r="K247" s="217" t="s">
        <v>19</v>
      </c>
      <c r="L247" s="47"/>
      <c r="M247" s="222" t="s">
        <v>19</v>
      </c>
      <c r="N247" s="223" t="s">
        <v>45</v>
      </c>
      <c r="O247" s="87"/>
      <c r="P247" s="224">
        <f>O247*H247</f>
        <v>0</v>
      </c>
      <c r="Q247" s="224">
        <v>0</v>
      </c>
      <c r="R247" s="224">
        <f>Q247*H247</f>
        <v>0</v>
      </c>
      <c r="S247" s="224">
        <v>0</v>
      </c>
      <c r="T247" s="225">
        <f>S247*H247</f>
        <v>0</v>
      </c>
      <c r="U247" s="41"/>
      <c r="V247" s="41"/>
      <c r="W247" s="41"/>
      <c r="X247" s="41"/>
      <c r="Y247" s="41"/>
      <c r="Z247" s="41"/>
      <c r="AA247" s="41"/>
      <c r="AB247" s="41"/>
      <c r="AC247" s="41"/>
      <c r="AD247" s="41"/>
      <c r="AE247" s="41"/>
      <c r="AR247" s="226" t="s">
        <v>322</v>
      </c>
      <c r="AT247" s="226" t="s">
        <v>128</v>
      </c>
      <c r="AU247" s="226" t="s">
        <v>81</v>
      </c>
      <c r="AY247" s="20" t="s">
        <v>126</v>
      </c>
      <c r="BE247" s="227">
        <f>IF(N247="základní",J247,0)</f>
        <v>0</v>
      </c>
      <c r="BF247" s="227">
        <f>IF(N247="snížená",J247,0)</f>
        <v>0</v>
      </c>
      <c r="BG247" s="227">
        <f>IF(N247="zákl. přenesená",J247,0)</f>
        <v>0</v>
      </c>
      <c r="BH247" s="227">
        <f>IF(N247="sníž. přenesená",J247,0)</f>
        <v>0</v>
      </c>
      <c r="BI247" s="227">
        <f>IF(N247="nulová",J247,0)</f>
        <v>0</v>
      </c>
      <c r="BJ247" s="20" t="s">
        <v>81</v>
      </c>
      <c r="BK247" s="227">
        <f>ROUND(I247*H247,2)</f>
        <v>0</v>
      </c>
      <c r="BL247" s="20" t="s">
        <v>322</v>
      </c>
      <c r="BM247" s="226" t="s">
        <v>332</v>
      </c>
    </row>
    <row r="248" s="2" customFormat="1">
      <c r="A248" s="41"/>
      <c r="B248" s="42"/>
      <c r="C248" s="43"/>
      <c r="D248" s="228" t="s">
        <v>135</v>
      </c>
      <c r="E248" s="43"/>
      <c r="F248" s="229" t="s">
        <v>333</v>
      </c>
      <c r="G248" s="43"/>
      <c r="H248" s="43"/>
      <c r="I248" s="230"/>
      <c r="J248" s="43"/>
      <c r="K248" s="43"/>
      <c r="L248" s="47"/>
      <c r="M248" s="231"/>
      <c r="N248" s="232"/>
      <c r="O248" s="87"/>
      <c r="P248" s="87"/>
      <c r="Q248" s="87"/>
      <c r="R248" s="87"/>
      <c r="S248" s="87"/>
      <c r="T248" s="88"/>
      <c r="U248" s="41"/>
      <c r="V248" s="41"/>
      <c r="W248" s="41"/>
      <c r="X248" s="41"/>
      <c r="Y248" s="41"/>
      <c r="Z248" s="41"/>
      <c r="AA248" s="41"/>
      <c r="AB248" s="41"/>
      <c r="AC248" s="41"/>
      <c r="AD248" s="41"/>
      <c r="AE248" s="41"/>
      <c r="AT248" s="20" t="s">
        <v>135</v>
      </c>
      <c r="AU248" s="20" t="s">
        <v>81</v>
      </c>
    </row>
    <row r="249" s="13" customFormat="1">
      <c r="A249" s="13"/>
      <c r="B249" s="235"/>
      <c r="C249" s="236"/>
      <c r="D249" s="228" t="s">
        <v>139</v>
      </c>
      <c r="E249" s="237" t="s">
        <v>19</v>
      </c>
      <c r="F249" s="238" t="s">
        <v>334</v>
      </c>
      <c r="G249" s="236"/>
      <c r="H249" s="239">
        <v>1</v>
      </c>
      <c r="I249" s="240"/>
      <c r="J249" s="236"/>
      <c r="K249" s="236"/>
      <c r="L249" s="241"/>
      <c r="M249" s="242"/>
      <c r="N249" s="243"/>
      <c r="O249" s="243"/>
      <c r="P249" s="243"/>
      <c r="Q249" s="243"/>
      <c r="R249" s="243"/>
      <c r="S249" s="243"/>
      <c r="T249" s="244"/>
      <c r="U249" s="13"/>
      <c r="V249" s="13"/>
      <c r="W249" s="13"/>
      <c r="X249" s="13"/>
      <c r="Y249" s="13"/>
      <c r="Z249" s="13"/>
      <c r="AA249" s="13"/>
      <c r="AB249" s="13"/>
      <c r="AC249" s="13"/>
      <c r="AD249" s="13"/>
      <c r="AE249" s="13"/>
      <c r="AT249" s="245" t="s">
        <v>139</v>
      </c>
      <c r="AU249" s="245" t="s">
        <v>81</v>
      </c>
      <c r="AV249" s="13" t="s">
        <v>83</v>
      </c>
      <c r="AW249" s="13" t="s">
        <v>35</v>
      </c>
      <c r="AX249" s="13" t="s">
        <v>74</v>
      </c>
      <c r="AY249" s="245" t="s">
        <v>126</v>
      </c>
    </row>
    <row r="250" s="14" customFormat="1">
      <c r="A250" s="14"/>
      <c r="B250" s="246"/>
      <c r="C250" s="247"/>
      <c r="D250" s="228" t="s">
        <v>139</v>
      </c>
      <c r="E250" s="248" t="s">
        <v>19</v>
      </c>
      <c r="F250" s="249" t="s">
        <v>142</v>
      </c>
      <c r="G250" s="247"/>
      <c r="H250" s="250">
        <v>1</v>
      </c>
      <c r="I250" s="251"/>
      <c r="J250" s="247"/>
      <c r="K250" s="247"/>
      <c r="L250" s="252"/>
      <c r="M250" s="279"/>
      <c r="N250" s="280"/>
      <c r="O250" s="280"/>
      <c r="P250" s="280"/>
      <c r="Q250" s="280"/>
      <c r="R250" s="280"/>
      <c r="S250" s="280"/>
      <c r="T250" s="281"/>
      <c r="U250" s="14"/>
      <c r="V250" s="14"/>
      <c r="W250" s="14"/>
      <c r="X250" s="14"/>
      <c r="Y250" s="14"/>
      <c r="Z250" s="14"/>
      <c r="AA250" s="14"/>
      <c r="AB250" s="14"/>
      <c r="AC250" s="14"/>
      <c r="AD250" s="14"/>
      <c r="AE250" s="14"/>
      <c r="AT250" s="256" t="s">
        <v>139</v>
      </c>
      <c r="AU250" s="256" t="s">
        <v>81</v>
      </c>
      <c r="AV250" s="14" t="s">
        <v>133</v>
      </c>
      <c r="AW250" s="14" t="s">
        <v>35</v>
      </c>
      <c r="AX250" s="14" t="s">
        <v>81</v>
      </c>
      <c r="AY250" s="256" t="s">
        <v>126</v>
      </c>
    </row>
    <row r="251" s="2" customFormat="1" ht="6.96" customHeight="1">
      <c r="A251" s="41"/>
      <c r="B251" s="62"/>
      <c r="C251" s="63"/>
      <c r="D251" s="63"/>
      <c r="E251" s="63"/>
      <c r="F251" s="63"/>
      <c r="G251" s="63"/>
      <c r="H251" s="63"/>
      <c r="I251" s="63"/>
      <c r="J251" s="63"/>
      <c r="K251" s="63"/>
      <c r="L251" s="47"/>
      <c r="M251" s="41"/>
      <c r="O251" s="41"/>
      <c r="P251" s="41"/>
      <c r="Q251" s="41"/>
      <c r="R251" s="41"/>
      <c r="S251" s="41"/>
      <c r="T251" s="41"/>
      <c r="U251" s="41"/>
      <c r="V251" s="41"/>
      <c r="W251" s="41"/>
      <c r="X251" s="41"/>
      <c r="Y251" s="41"/>
      <c r="Z251" s="41"/>
      <c r="AA251" s="41"/>
      <c r="AB251" s="41"/>
      <c r="AC251" s="41"/>
      <c r="AD251" s="41"/>
      <c r="AE251" s="41"/>
    </row>
  </sheetData>
  <sheetProtection sheet="1" autoFilter="0" formatColumns="0" formatRows="0" objects="1" scenarios="1" spinCount="100000" saltValue="ki7WlmpxzGeT+1Ua/F5TmW/2bb75Bd7BeB2FZCfIE6TTY6ncUXXZq9ooV9IK4BtGzwsXsOr34DssJN/FgiaufQ==" hashValue="d6nFGyBjLv+Y2smq3+AznaeMk9yus1HYOexEoimIEiFJZN5vzWK3n9sA4i5GgHBR2r0Wgl5WkwjiQZzWLsjWeQ==" algorithmName="SHA-512" password="CC35"/>
  <autoFilter ref="C89:K250"/>
  <mergeCells count="12">
    <mergeCell ref="E7:H7"/>
    <mergeCell ref="E9:H9"/>
    <mergeCell ref="E11:H11"/>
    <mergeCell ref="E20:H20"/>
    <mergeCell ref="E29:H29"/>
    <mergeCell ref="E50:H50"/>
    <mergeCell ref="E52:H52"/>
    <mergeCell ref="E54:H54"/>
    <mergeCell ref="E78:H78"/>
    <mergeCell ref="E80:H80"/>
    <mergeCell ref="E82:H82"/>
    <mergeCell ref="L2:V2"/>
  </mergeCells>
  <hyperlinks>
    <hyperlink ref="F95" r:id="rId1" display="https://podminky.urs.cz/item/CS_URS_2024_01/122251104"/>
    <hyperlink ref="F106" r:id="rId2" display="https://podminky.urs.cz/item/CS_URS_2024_01/162751117"/>
    <hyperlink ref="F111" r:id="rId3" display="https://podminky.urs.cz/item/CS_URS_2024_01/162751119"/>
    <hyperlink ref="F116" r:id="rId4" display="https://podminky.urs.cz/item/CS_URS_2024_01/167151101"/>
    <hyperlink ref="F127" r:id="rId5" display="https://podminky.urs.cz/item/CS_URS_2024_01/171201231"/>
    <hyperlink ref="F135" r:id="rId6" display="https://podminky.urs.cz/item/CS_URS_2024_01/174151101"/>
    <hyperlink ref="F153" r:id="rId7" display="https://podminky.urs.cz/item/CS_URS_2024_01/961043111"/>
    <hyperlink ref="F158" r:id="rId8" display="https://podminky.urs.cz/item/CS_URS_2024_01/981011416"/>
    <hyperlink ref="F172" r:id="rId9" display="https://podminky.urs.cz/item/CS_URS_2024_01/997006004"/>
    <hyperlink ref="F177" r:id="rId10" display="https://podminky.urs.cz/item/CS_URS_2024_01/997006006"/>
    <hyperlink ref="F182" r:id="rId11" display="https://podminky.urs.cz/item/CS_URS_2024_01/997006511"/>
    <hyperlink ref="F187" r:id="rId12" display="https://podminky.urs.cz/item/CS_URS_2024_01/997006512"/>
    <hyperlink ref="F194" r:id="rId13" display="https://podminky.urs.cz/item/CS_URS_2024_01/997006519"/>
    <hyperlink ref="F200" r:id="rId14" display="https://podminky.urs.cz/item/CS_URS_2024_01/997006551"/>
    <hyperlink ref="F203" r:id="rId15" display="https://podminky.urs.cz/item/CS_URS_2024_01/997013212"/>
    <hyperlink ref="F206" r:id="rId16" display="https://podminky.urs.cz/item/CS_URS_2024_01/997013631"/>
    <hyperlink ref="F211" r:id="rId17" display="https://podminky.urs.cz/item/CS_URS_2024_01/997013804"/>
    <hyperlink ref="F216" r:id="rId18" display="https://podminky.urs.cz/item/CS_URS_2024_01/997013821"/>
    <hyperlink ref="F221" r:id="rId19" display="https://podminky.urs.cz/item/CS_URS_2024_01/997013847"/>
    <hyperlink ref="F226" r:id="rId20" display="https://podminky.urs.cz/item/CS_URS_2024_01/997013863"/>
    <hyperlink ref="F231" r:id="rId21" display="https://podminky.urs.cz/item/CS_URS_2024_01/997013873"/>
  </hyperlinks>
  <pageMargins left="0.39375" right="0.39375" top="0.39375" bottom="0.39375" header="0" footer="0"/>
  <pageSetup paperSize="9" orientation="portrait" blackAndWhite="1" fitToHeight="100"/>
  <headerFooter>
    <oddFooter>&amp;CStrana &amp;P z &amp;N</oddFooter>
  </headerFooter>
  <drawing r:id="rId22"/>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90</v>
      </c>
    </row>
    <row r="3" s="1" customFormat="1" ht="6.96" customHeight="1">
      <c r="B3" s="141"/>
      <c r="C3" s="142"/>
      <c r="D3" s="142"/>
      <c r="E3" s="142"/>
      <c r="F3" s="142"/>
      <c r="G3" s="142"/>
      <c r="H3" s="142"/>
      <c r="I3" s="142"/>
      <c r="J3" s="142"/>
      <c r="K3" s="142"/>
      <c r="L3" s="23"/>
      <c r="AT3" s="20" t="s">
        <v>83</v>
      </c>
    </row>
    <row r="4" s="1" customFormat="1" ht="24.96" customHeight="1">
      <c r="B4" s="23"/>
      <c r="D4" s="143" t="s">
        <v>97</v>
      </c>
      <c r="L4" s="23"/>
      <c r="M4" s="144" t="s">
        <v>10</v>
      </c>
      <c r="AT4" s="20" t="s">
        <v>4</v>
      </c>
    </row>
    <row r="5" s="1" customFormat="1" ht="6.96" customHeight="1">
      <c r="B5" s="23"/>
      <c r="L5" s="23"/>
    </row>
    <row r="6" s="1" customFormat="1" ht="12" customHeight="1">
      <c r="B6" s="23"/>
      <c r="D6" s="145" t="s">
        <v>16</v>
      </c>
      <c r="L6" s="23"/>
    </row>
    <row r="7" s="1" customFormat="1" ht="26.25" customHeight="1">
      <c r="B7" s="23"/>
      <c r="E7" s="146" t="str">
        <f>'Rekapitulace stavby'!K6</f>
        <v>TRANSFORMACE DOMOVA ČERNOVICE - LIDMAŇ II.- TELČ – DEMOLICE STÁVAJÍCÍHO OBJEKTU STODOLY</v>
      </c>
      <c r="F7" s="145"/>
      <c r="G7" s="145"/>
      <c r="H7" s="145"/>
      <c r="L7" s="23"/>
    </row>
    <row r="8" s="1" customFormat="1" ht="12" customHeight="1">
      <c r="B8" s="23"/>
      <c r="D8" s="145" t="s">
        <v>98</v>
      </c>
      <c r="L8" s="23"/>
    </row>
    <row r="9" s="2" customFormat="1" ht="16.5" customHeight="1">
      <c r="A9" s="41"/>
      <c r="B9" s="47"/>
      <c r="C9" s="41"/>
      <c r="D9" s="41"/>
      <c r="E9" s="146" t="s">
        <v>99</v>
      </c>
      <c r="F9" s="41"/>
      <c r="G9" s="41"/>
      <c r="H9" s="41"/>
      <c r="I9" s="41"/>
      <c r="J9" s="41"/>
      <c r="K9" s="41"/>
      <c r="L9" s="147"/>
      <c r="S9" s="41"/>
      <c r="T9" s="41"/>
      <c r="U9" s="41"/>
      <c r="V9" s="41"/>
      <c r="W9" s="41"/>
      <c r="X9" s="41"/>
      <c r="Y9" s="41"/>
      <c r="Z9" s="41"/>
      <c r="AA9" s="41"/>
      <c r="AB9" s="41"/>
      <c r="AC9" s="41"/>
      <c r="AD9" s="41"/>
      <c r="AE9" s="41"/>
    </row>
    <row r="10" s="2" customFormat="1" ht="12" customHeight="1">
      <c r="A10" s="41"/>
      <c r="B10" s="47"/>
      <c r="C10" s="41"/>
      <c r="D10" s="145" t="s">
        <v>100</v>
      </c>
      <c r="E10" s="41"/>
      <c r="F10" s="41"/>
      <c r="G10" s="41"/>
      <c r="H10" s="41"/>
      <c r="I10" s="41"/>
      <c r="J10" s="41"/>
      <c r="K10" s="41"/>
      <c r="L10" s="147"/>
      <c r="S10" s="41"/>
      <c r="T10" s="41"/>
      <c r="U10" s="41"/>
      <c r="V10" s="41"/>
      <c r="W10" s="41"/>
      <c r="X10" s="41"/>
      <c r="Y10" s="41"/>
      <c r="Z10" s="41"/>
      <c r="AA10" s="41"/>
      <c r="AB10" s="41"/>
      <c r="AC10" s="41"/>
      <c r="AD10" s="41"/>
      <c r="AE10" s="41"/>
    </row>
    <row r="11" s="2" customFormat="1" ht="30" customHeight="1">
      <c r="A11" s="41"/>
      <c r="B11" s="47"/>
      <c r="C11" s="41"/>
      <c r="D11" s="41"/>
      <c r="E11" s="148" t="s">
        <v>335</v>
      </c>
      <c r="F11" s="41"/>
      <c r="G11" s="41"/>
      <c r="H11" s="41"/>
      <c r="I11" s="41"/>
      <c r="J11" s="41"/>
      <c r="K11" s="41"/>
      <c r="L11" s="147"/>
      <c r="S11" s="41"/>
      <c r="T11" s="41"/>
      <c r="U11" s="41"/>
      <c r="V11" s="41"/>
      <c r="W11" s="41"/>
      <c r="X11" s="41"/>
      <c r="Y11" s="41"/>
      <c r="Z11" s="41"/>
      <c r="AA11" s="41"/>
      <c r="AB11" s="41"/>
      <c r="AC11" s="41"/>
      <c r="AD11" s="41"/>
      <c r="AE11" s="41"/>
    </row>
    <row r="12" s="2" customFormat="1">
      <c r="A12" s="41"/>
      <c r="B12" s="47"/>
      <c r="C12" s="41"/>
      <c r="D12" s="41"/>
      <c r="E12" s="41"/>
      <c r="F12" s="41"/>
      <c r="G12" s="41"/>
      <c r="H12" s="41"/>
      <c r="I12" s="41"/>
      <c r="J12" s="41"/>
      <c r="K12" s="41"/>
      <c r="L12" s="147"/>
      <c r="S12" s="41"/>
      <c r="T12" s="41"/>
      <c r="U12" s="41"/>
      <c r="V12" s="41"/>
      <c r="W12" s="41"/>
      <c r="X12" s="41"/>
      <c r="Y12" s="41"/>
      <c r="Z12" s="41"/>
      <c r="AA12" s="41"/>
      <c r="AB12" s="41"/>
      <c r="AC12" s="41"/>
      <c r="AD12" s="41"/>
      <c r="AE12" s="41"/>
    </row>
    <row r="13" s="2" customFormat="1" ht="12" customHeight="1">
      <c r="A13" s="41"/>
      <c r="B13" s="47"/>
      <c r="C13" s="41"/>
      <c r="D13" s="145" t="s">
        <v>18</v>
      </c>
      <c r="E13" s="41"/>
      <c r="F13" s="136" t="s">
        <v>19</v>
      </c>
      <c r="G13" s="41"/>
      <c r="H13" s="41"/>
      <c r="I13" s="145" t="s">
        <v>20</v>
      </c>
      <c r="J13" s="136" t="s">
        <v>19</v>
      </c>
      <c r="K13" s="41"/>
      <c r="L13" s="147"/>
      <c r="S13" s="41"/>
      <c r="T13" s="41"/>
      <c r="U13" s="41"/>
      <c r="V13" s="41"/>
      <c r="W13" s="41"/>
      <c r="X13" s="41"/>
      <c r="Y13" s="41"/>
      <c r="Z13" s="41"/>
      <c r="AA13" s="41"/>
      <c r="AB13" s="41"/>
      <c r="AC13" s="41"/>
      <c r="AD13" s="41"/>
      <c r="AE13" s="41"/>
    </row>
    <row r="14" s="2" customFormat="1" ht="12" customHeight="1">
      <c r="A14" s="41"/>
      <c r="B14" s="47"/>
      <c r="C14" s="41"/>
      <c r="D14" s="145" t="s">
        <v>21</v>
      </c>
      <c r="E14" s="41"/>
      <c r="F14" s="136" t="s">
        <v>22</v>
      </c>
      <c r="G14" s="41"/>
      <c r="H14" s="41"/>
      <c r="I14" s="145" t="s">
        <v>23</v>
      </c>
      <c r="J14" s="149" t="str">
        <f>'Rekapitulace stavby'!AN8</f>
        <v>27. 2. 2024</v>
      </c>
      <c r="K14" s="41"/>
      <c r="L14" s="147"/>
      <c r="S14" s="41"/>
      <c r="T14" s="41"/>
      <c r="U14" s="41"/>
      <c r="V14" s="41"/>
      <c r="W14" s="41"/>
      <c r="X14" s="41"/>
      <c r="Y14" s="41"/>
      <c r="Z14" s="41"/>
      <c r="AA14" s="41"/>
      <c r="AB14" s="41"/>
      <c r="AC14" s="41"/>
      <c r="AD14" s="41"/>
      <c r="AE14" s="41"/>
    </row>
    <row r="15" s="2" customFormat="1" ht="10.8" customHeight="1">
      <c r="A15" s="41"/>
      <c r="B15" s="47"/>
      <c r="C15" s="41"/>
      <c r="D15" s="41"/>
      <c r="E15" s="41"/>
      <c r="F15" s="41"/>
      <c r="G15" s="41"/>
      <c r="H15" s="41"/>
      <c r="I15" s="41"/>
      <c r="J15" s="41"/>
      <c r="K15" s="41"/>
      <c r="L15" s="147"/>
      <c r="S15" s="41"/>
      <c r="T15" s="41"/>
      <c r="U15" s="41"/>
      <c r="V15" s="41"/>
      <c r="W15" s="41"/>
      <c r="X15" s="41"/>
      <c r="Y15" s="41"/>
      <c r="Z15" s="41"/>
      <c r="AA15" s="41"/>
      <c r="AB15" s="41"/>
      <c r="AC15" s="41"/>
      <c r="AD15" s="41"/>
      <c r="AE15" s="41"/>
    </row>
    <row r="16" s="2" customFormat="1" ht="12" customHeight="1">
      <c r="A16" s="41"/>
      <c r="B16" s="47"/>
      <c r="C16" s="41"/>
      <c r="D16" s="145" t="s">
        <v>25</v>
      </c>
      <c r="E16" s="41"/>
      <c r="F16" s="41"/>
      <c r="G16" s="41"/>
      <c r="H16" s="41"/>
      <c r="I16" s="145" t="s">
        <v>26</v>
      </c>
      <c r="J16" s="136" t="s">
        <v>19</v>
      </c>
      <c r="K16" s="41"/>
      <c r="L16" s="147"/>
      <c r="S16" s="41"/>
      <c r="T16" s="41"/>
      <c r="U16" s="41"/>
      <c r="V16" s="41"/>
      <c r="W16" s="41"/>
      <c r="X16" s="41"/>
      <c r="Y16" s="41"/>
      <c r="Z16" s="41"/>
      <c r="AA16" s="41"/>
      <c r="AB16" s="41"/>
      <c r="AC16" s="41"/>
      <c r="AD16" s="41"/>
      <c r="AE16" s="41"/>
    </row>
    <row r="17" s="2" customFormat="1" ht="18" customHeight="1">
      <c r="A17" s="41"/>
      <c r="B17" s="47"/>
      <c r="C17" s="41"/>
      <c r="D17" s="41"/>
      <c r="E17" s="136" t="s">
        <v>27</v>
      </c>
      <c r="F17" s="41"/>
      <c r="G17" s="41"/>
      <c r="H17" s="41"/>
      <c r="I17" s="145" t="s">
        <v>28</v>
      </c>
      <c r="J17" s="136" t="s">
        <v>19</v>
      </c>
      <c r="K17" s="41"/>
      <c r="L17" s="147"/>
      <c r="S17" s="41"/>
      <c r="T17" s="41"/>
      <c r="U17" s="41"/>
      <c r="V17" s="41"/>
      <c r="W17" s="41"/>
      <c r="X17" s="41"/>
      <c r="Y17" s="41"/>
      <c r="Z17" s="41"/>
      <c r="AA17" s="41"/>
      <c r="AB17" s="41"/>
      <c r="AC17" s="41"/>
      <c r="AD17" s="41"/>
      <c r="AE17" s="41"/>
    </row>
    <row r="18" s="2" customFormat="1" ht="6.96" customHeight="1">
      <c r="A18" s="41"/>
      <c r="B18" s="47"/>
      <c r="C18" s="41"/>
      <c r="D18" s="41"/>
      <c r="E18" s="41"/>
      <c r="F18" s="41"/>
      <c r="G18" s="41"/>
      <c r="H18" s="41"/>
      <c r="I18" s="41"/>
      <c r="J18" s="41"/>
      <c r="K18" s="41"/>
      <c r="L18" s="147"/>
      <c r="S18" s="41"/>
      <c r="T18" s="41"/>
      <c r="U18" s="41"/>
      <c r="V18" s="41"/>
      <c r="W18" s="41"/>
      <c r="X18" s="41"/>
      <c r="Y18" s="41"/>
      <c r="Z18" s="41"/>
      <c r="AA18" s="41"/>
      <c r="AB18" s="41"/>
      <c r="AC18" s="41"/>
      <c r="AD18" s="41"/>
      <c r="AE18" s="41"/>
    </row>
    <row r="19" s="2" customFormat="1" ht="12" customHeight="1">
      <c r="A19" s="41"/>
      <c r="B19" s="47"/>
      <c r="C19" s="41"/>
      <c r="D19" s="145" t="s">
        <v>29</v>
      </c>
      <c r="E19" s="41"/>
      <c r="F19" s="41"/>
      <c r="G19" s="41"/>
      <c r="H19" s="41"/>
      <c r="I19" s="145" t="s">
        <v>26</v>
      </c>
      <c r="J19" s="36" t="str">
        <f>'Rekapitulace stavby'!AN13</f>
        <v>Vyplň údaj</v>
      </c>
      <c r="K19" s="41"/>
      <c r="L19" s="147"/>
      <c r="S19" s="41"/>
      <c r="T19" s="41"/>
      <c r="U19" s="41"/>
      <c r="V19" s="41"/>
      <c r="W19" s="41"/>
      <c r="X19" s="41"/>
      <c r="Y19" s="41"/>
      <c r="Z19" s="41"/>
      <c r="AA19" s="41"/>
      <c r="AB19" s="41"/>
      <c r="AC19" s="41"/>
      <c r="AD19" s="41"/>
      <c r="AE19" s="41"/>
    </row>
    <row r="20" s="2" customFormat="1" ht="18" customHeight="1">
      <c r="A20" s="41"/>
      <c r="B20" s="47"/>
      <c r="C20" s="41"/>
      <c r="D20" s="41"/>
      <c r="E20" s="36" t="str">
        <f>'Rekapitulace stavby'!E14</f>
        <v>Vyplň údaj</v>
      </c>
      <c r="F20" s="136"/>
      <c r="G20" s="136"/>
      <c r="H20" s="136"/>
      <c r="I20" s="145" t="s">
        <v>28</v>
      </c>
      <c r="J20" s="36" t="str">
        <f>'Rekapitulace stavby'!AN14</f>
        <v>Vyplň údaj</v>
      </c>
      <c r="K20" s="41"/>
      <c r="L20" s="147"/>
      <c r="S20" s="41"/>
      <c r="T20" s="41"/>
      <c r="U20" s="41"/>
      <c r="V20" s="41"/>
      <c r="W20" s="41"/>
      <c r="X20" s="41"/>
      <c r="Y20" s="41"/>
      <c r="Z20" s="41"/>
      <c r="AA20" s="41"/>
      <c r="AB20" s="41"/>
      <c r="AC20" s="41"/>
      <c r="AD20" s="41"/>
      <c r="AE20" s="41"/>
    </row>
    <row r="21" s="2" customFormat="1" ht="6.96" customHeight="1">
      <c r="A21" s="41"/>
      <c r="B21" s="47"/>
      <c r="C21" s="41"/>
      <c r="D21" s="41"/>
      <c r="E21" s="41"/>
      <c r="F21" s="41"/>
      <c r="G21" s="41"/>
      <c r="H21" s="41"/>
      <c r="I21" s="41"/>
      <c r="J21" s="41"/>
      <c r="K21" s="41"/>
      <c r="L21" s="147"/>
      <c r="S21" s="41"/>
      <c r="T21" s="41"/>
      <c r="U21" s="41"/>
      <c r="V21" s="41"/>
      <c r="W21" s="41"/>
      <c r="X21" s="41"/>
      <c r="Y21" s="41"/>
      <c r="Z21" s="41"/>
      <c r="AA21" s="41"/>
      <c r="AB21" s="41"/>
      <c r="AC21" s="41"/>
      <c r="AD21" s="41"/>
      <c r="AE21" s="41"/>
    </row>
    <row r="22" s="2" customFormat="1" ht="12" customHeight="1">
      <c r="A22" s="41"/>
      <c r="B22" s="47"/>
      <c r="C22" s="41"/>
      <c r="D22" s="145" t="s">
        <v>31</v>
      </c>
      <c r="E22" s="41"/>
      <c r="F22" s="41"/>
      <c r="G22" s="41"/>
      <c r="H22" s="41"/>
      <c r="I22" s="145" t="s">
        <v>26</v>
      </c>
      <c r="J22" s="136" t="s">
        <v>32</v>
      </c>
      <c r="K22" s="41"/>
      <c r="L22" s="147"/>
      <c r="S22" s="41"/>
      <c r="T22" s="41"/>
      <c r="U22" s="41"/>
      <c r="V22" s="41"/>
      <c r="W22" s="41"/>
      <c r="X22" s="41"/>
      <c r="Y22" s="41"/>
      <c r="Z22" s="41"/>
      <c r="AA22" s="41"/>
      <c r="AB22" s="41"/>
      <c r="AC22" s="41"/>
      <c r="AD22" s="41"/>
      <c r="AE22" s="41"/>
    </row>
    <row r="23" s="2" customFormat="1" ht="18" customHeight="1">
      <c r="A23" s="41"/>
      <c r="B23" s="47"/>
      <c r="C23" s="41"/>
      <c r="D23" s="41"/>
      <c r="E23" s="136" t="s">
        <v>33</v>
      </c>
      <c r="F23" s="41"/>
      <c r="G23" s="41"/>
      <c r="H23" s="41"/>
      <c r="I23" s="145" t="s">
        <v>28</v>
      </c>
      <c r="J23" s="136" t="s">
        <v>34</v>
      </c>
      <c r="K23" s="41"/>
      <c r="L23" s="147"/>
      <c r="S23" s="41"/>
      <c r="T23" s="41"/>
      <c r="U23" s="41"/>
      <c r="V23" s="41"/>
      <c r="W23" s="41"/>
      <c r="X23" s="41"/>
      <c r="Y23" s="41"/>
      <c r="Z23" s="41"/>
      <c r="AA23" s="41"/>
      <c r="AB23" s="41"/>
      <c r="AC23" s="41"/>
      <c r="AD23" s="41"/>
      <c r="AE23" s="41"/>
    </row>
    <row r="24" s="2" customFormat="1" ht="6.96" customHeight="1">
      <c r="A24" s="41"/>
      <c r="B24" s="47"/>
      <c r="C24" s="41"/>
      <c r="D24" s="41"/>
      <c r="E24" s="41"/>
      <c r="F24" s="41"/>
      <c r="G24" s="41"/>
      <c r="H24" s="41"/>
      <c r="I24" s="41"/>
      <c r="J24" s="41"/>
      <c r="K24" s="41"/>
      <c r="L24" s="147"/>
      <c r="S24" s="41"/>
      <c r="T24" s="41"/>
      <c r="U24" s="41"/>
      <c r="V24" s="41"/>
      <c r="W24" s="41"/>
      <c r="X24" s="41"/>
      <c r="Y24" s="41"/>
      <c r="Z24" s="41"/>
      <c r="AA24" s="41"/>
      <c r="AB24" s="41"/>
      <c r="AC24" s="41"/>
      <c r="AD24" s="41"/>
      <c r="AE24" s="41"/>
    </row>
    <row r="25" s="2" customFormat="1" ht="12" customHeight="1">
      <c r="A25" s="41"/>
      <c r="B25" s="47"/>
      <c r="C25" s="41"/>
      <c r="D25" s="145" t="s">
        <v>36</v>
      </c>
      <c r="E25" s="41"/>
      <c r="F25" s="41"/>
      <c r="G25" s="41"/>
      <c r="H25" s="41"/>
      <c r="I25" s="145" t="s">
        <v>26</v>
      </c>
      <c r="J25" s="136" t="str">
        <f>IF('Rekapitulace stavby'!AN19="","",'Rekapitulace stavby'!AN19)</f>
        <v/>
      </c>
      <c r="K25" s="41"/>
      <c r="L25" s="147"/>
      <c r="S25" s="41"/>
      <c r="T25" s="41"/>
      <c r="U25" s="41"/>
      <c r="V25" s="41"/>
      <c r="W25" s="41"/>
      <c r="X25" s="41"/>
      <c r="Y25" s="41"/>
      <c r="Z25" s="41"/>
      <c r="AA25" s="41"/>
      <c r="AB25" s="41"/>
      <c r="AC25" s="41"/>
      <c r="AD25" s="41"/>
      <c r="AE25" s="41"/>
    </row>
    <row r="26" s="2" customFormat="1" ht="18" customHeight="1">
      <c r="A26" s="41"/>
      <c r="B26" s="47"/>
      <c r="C26" s="41"/>
      <c r="D26" s="41"/>
      <c r="E26" s="136" t="str">
        <f>IF('Rekapitulace stavby'!E20="","",'Rekapitulace stavby'!E20)</f>
        <v xml:space="preserve"> </v>
      </c>
      <c r="F26" s="41"/>
      <c r="G26" s="41"/>
      <c r="H26" s="41"/>
      <c r="I26" s="145" t="s">
        <v>28</v>
      </c>
      <c r="J26" s="136" t="str">
        <f>IF('Rekapitulace stavby'!AN20="","",'Rekapitulace stavby'!AN20)</f>
        <v/>
      </c>
      <c r="K26" s="41"/>
      <c r="L26" s="147"/>
      <c r="S26" s="41"/>
      <c r="T26" s="41"/>
      <c r="U26" s="41"/>
      <c r="V26" s="41"/>
      <c r="W26" s="41"/>
      <c r="X26" s="41"/>
      <c r="Y26" s="41"/>
      <c r="Z26" s="41"/>
      <c r="AA26" s="41"/>
      <c r="AB26" s="41"/>
      <c r="AC26" s="41"/>
      <c r="AD26" s="41"/>
      <c r="AE26" s="41"/>
    </row>
    <row r="27" s="2" customFormat="1" ht="6.96" customHeight="1">
      <c r="A27" s="41"/>
      <c r="B27" s="47"/>
      <c r="C27" s="41"/>
      <c r="D27" s="41"/>
      <c r="E27" s="41"/>
      <c r="F27" s="41"/>
      <c r="G27" s="41"/>
      <c r="H27" s="41"/>
      <c r="I27" s="41"/>
      <c r="J27" s="41"/>
      <c r="K27" s="41"/>
      <c r="L27" s="147"/>
      <c r="S27" s="41"/>
      <c r="T27" s="41"/>
      <c r="U27" s="41"/>
      <c r="V27" s="41"/>
      <c r="W27" s="41"/>
      <c r="X27" s="41"/>
      <c r="Y27" s="41"/>
      <c r="Z27" s="41"/>
      <c r="AA27" s="41"/>
      <c r="AB27" s="41"/>
      <c r="AC27" s="41"/>
      <c r="AD27" s="41"/>
      <c r="AE27" s="41"/>
    </row>
    <row r="28" s="2" customFormat="1" ht="12" customHeight="1">
      <c r="A28" s="41"/>
      <c r="B28" s="47"/>
      <c r="C28" s="41"/>
      <c r="D28" s="145" t="s">
        <v>38</v>
      </c>
      <c r="E28" s="41"/>
      <c r="F28" s="41"/>
      <c r="G28" s="41"/>
      <c r="H28" s="41"/>
      <c r="I28" s="41"/>
      <c r="J28" s="41"/>
      <c r="K28" s="41"/>
      <c r="L28" s="147"/>
      <c r="S28" s="41"/>
      <c r="T28" s="41"/>
      <c r="U28" s="41"/>
      <c r="V28" s="41"/>
      <c r="W28" s="41"/>
      <c r="X28" s="41"/>
      <c r="Y28" s="41"/>
      <c r="Z28" s="41"/>
      <c r="AA28" s="41"/>
      <c r="AB28" s="41"/>
      <c r="AC28" s="41"/>
      <c r="AD28" s="41"/>
      <c r="AE28" s="41"/>
    </row>
    <row r="29" s="8" customFormat="1" ht="16.5" customHeight="1">
      <c r="A29" s="150"/>
      <c r="B29" s="151"/>
      <c r="C29" s="150"/>
      <c r="D29" s="150"/>
      <c r="E29" s="152" t="s">
        <v>19</v>
      </c>
      <c r="F29" s="152"/>
      <c r="G29" s="152"/>
      <c r="H29" s="152"/>
      <c r="I29" s="150"/>
      <c r="J29" s="150"/>
      <c r="K29" s="150"/>
      <c r="L29" s="153"/>
      <c r="S29" s="150"/>
      <c r="T29" s="150"/>
      <c r="U29" s="150"/>
      <c r="V29" s="150"/>
      <c r="W29" s="150"/>
      <c r="X29" s="150"/>
      <c r="Y29" s="150"/>
      <c r="Z29" s="150"/>
      <c r="AA29" s="150"/>
      <c r="AB29" s="150"/>
      <c r="AC29" s="150"/>
      <c r="AD29" s="150"/>
      <c r="AE29" s="150"/>
    </row>
    <row r="30" s="2" customFormat="1" ht="6.96" customHeight="1">
      <c r="A30" s="41"/>
      <c r="B30" s="47"/>
      <c r="C30" s="41"/>
      <c r="D30" s="41"/>
      <c r="E30" s="41"/>
      <c r="F30" s="41"/>
      <c r="G30" s="41"/>
      <c r="H30" s="41"/>
      <c r="I30" s="41"/>
      <c r="J30" s="41"/>
      <c r="K30" s="41"/>
      <c r="L30" s="147"/>
      <c r="S30" s="41"/>
      <c r="T30" s="41"/>
      <c r="U30" s="41"/>
      <c r="V30" s="41"/>
      <c r="W30" s="41"/>
      <c r="X30" s="41"/>
      <c r="Y30" s="41"/>
      <c r="Z30" s="41"/>
      <c r="AA30" s="41"/>
      <c r="AB30" s="41"/>
      <c r="AC30" s="41"/>
      <c r="AD30" s="41"/>
      <c r="AE30" s="41"/>
    </row>
    <row r="31" s="2" customFormat="1" ht="6.96" customHeight="1">
      <c r="A31" s="41"/>
      <c r="B31" s="47"/>
      <c r="C31" s="41"/>
      <c r="D31" s="154"/>
      <c r="E31" s="154"/>
      <c r="F31" s="154"/>
      <c r="G31" s="154"/>
      <c r="H31" s="154"/>
      <c r="I31" s="154"/>
      <c r="J31" s="154"/>
      <c r="K31" s="154"/>
      <c r="L31" s="147"/>
      <c r="S31" s="41"/>
      <c r="T31" s="41"/>
      <c r="U31" s="41"/>
      <c r="V31" s="41"/>
      <c r="W31" s="41"/>
      <c r="X31" s="41"/>
      <c r="Y31" s="41"/>
      <c r="Z31" s="41"/>
      <c r="AA31" s="41"/>
      <c r="AB31" s="41"/>
      <c r="AC31" s="41"/>
      <c r="AD31" s="41"/>
      <c r="AE31" s="41"/>
    </row>
    <row r="32" s="2" customFormat="1" ht="25.44" customHeight="1">
      <c r="A32" s="41"/>
      <c r="B32" s="47"/>
      <c r="C32" s="41"/>
      <c r="D32" s="155" t="s">
        <v>40</v>
      </c>
      <c r="E32" s="41"/>
      <c r="F32" s="41"/>
      <c r="G32" s="41"/>
      <c r="H32" s="41"/>
      <c r="I32" s="41"/>
      <c r="J32" s="156">
        <f>ROUND(J99, 2)</f>
        <v>0</v>
      </c>
      <c r="K32" s="41"/>
      <c r="L32" s="147"/>
      <c r="S32" s="41"/>
      <c r="T32" s="41"/>
      <c r="U32" s="41"/>
      <c r="V32" s="41"/>
      <c r="W32" s="41"/>
      <c r="X32" s="41"/>
      <c r="Y32" s="41"/>
      <c r="Z32" s="41"/>
      <c r="AA32" s="41"/>
      <c r="AB32" s="41"/>
      <c r="AC32" s="41"/>
      <c r="AD32" s="41"/>
      <c r="AE32" s="41"/>
    </row>
    <row r="33" s="2" customFormat="1" ht="6.96" customHeight="1">
      <c r="A33" s="41"/>
      <c r="B33" s="47"/>
      <c r="C33" s="41"/>
      <c r="D33" s="154"/>
      <c r="E33" s="154"/>
      <c r="F33" s="154"/>
      <c r="G33" s="154"/>
      <c r="H33" s="154"/>
      <c r="I33" s="154"/>
      <c r="J33" s="154"/>
      <c r="K33" s="154"/>
      <c r="L33" s="147"/>
      <c r="S33" s="41"/>
      <c r="T33" s="41"/>
      <c r="U33" s="41"/>
      <c r="V33" s="41"/>
      <c r="W33" s="41"/>
      <c r="X33" s="41"/>
      <c r="Y33" s="41"/>
      <c r="Z33" s="41"/>
      <c r="AA33" s="41"/>
      <c r="AB33" s="41"/>
      <c r="AC33" s="41"/>
      <c r="AD33" s="41"/>
      <c r="AE33" s="41"/>
    </row>
    <row r="34" s="2" customFormat="1" ht="14.4" customHeight="1">
      <c r="A34" s="41"/>
      <c r="B34" s="47"/>
      <c r="C34" s="41"/>
      <c r="D34" s="41"/>
      <c r="E34" s="41"/>
      <c r="F34" s="157" t="s">
        <v>42</v>
      </c>
      <c r="G34" s="41"/>
      <c r="H34" s="41"/>
      <c r="I34" s="157" t="s">
        <v>41</v>
      </c>
      <c r="J34" s="157" t="s">
        <v>43</v>
      </c>
      <c r="K34" s="41"/>
      <c r="L34" s="147"/>
      <c r="S34" s="41"/>
      <c r="T34" s="41"/>
      <c r="U34" s="41"/>
      <c r="V34" s="41"/>
      <c r="W34" s="41"/>
      <c r="X34" s="41"/>
      <c r="Y34" s="41"/>
      <c r="Z34" s="41"/>
      <c r="AA34" s="41"/>
      <c r="AB34" s="41"/>
      <c r="AC34" s="41"/>
      <c r="AD34" s="41"/>
      <c r="AE34" s="41"/>
    </row>
    <row r="35" s="2" customFormat="1" ht="14.4" customHeight="1">
      <c r="A35" s="41"/>
      <c r="B35" s="47"/>
      <c r="C35" s="41"/>
      <c r="D35" s="158" t="s">
        <v>44</v>
      </c>
      <c r="E35" s="145" t="s">
        <v>45</v>
      </c>
      <c r="F35" s="159">
        <f>ROUND((SUM(BE99:BE392)),  2)</f>
        <v>0</v>
      </c>
      <c r="G35" s="41"/>
      <c r="H35" s="41"/>
      <c r="I35" s="160">
        <v>0.20999999999999999</v>
      </c>
      <c r="J35" s="159">
        <f>ROUND(((SUM(BE99:BE392))*I35),  2)</f>
        <v>0</v>
      </c>
      <c r="K35" s="41"/>
      <c r="L35" s="147"/>
      <c r="S35" s="41"/>
      <c r="T35" s="41"/>
      <c r="U35" s="41"/>
      <c r="V35" s="41"/>
      <c r="W35" s="41"/>
      <c r="X35" s="41"/>
      <c r="Y35" s="41"/>
      <c r="Z35" s="41"/>
      <c r="AA35" s="41"/>
      <c r="AB35" s="41"/>
      <c r="AC35" s="41"/>
      <c r="AD35" s="41"/>
      <c r="AE35" s="41"/>
    </row>
    <row r="36" s="2" customFormat="1" ht="14.4" customHeight="1">
      <c r="A36" s="41"/>
      <c r="B36" s="47"/>
      <c r="C36" s="41"/>
      <c r="D36" s="41"/>
      <c r="E36" s="145" t="s">
        <v>46</v>
      </c>
      <c r="F36" s="159">
        <f>ROUND((SUM(BF99:BF392)),  2)</f>
        <v>0</v>
      </c>
      <c r="G36" s="41"/>
      <c r="H36" s="41"/>
      <c r="I36" s="160">
        <v>0.12</v>
      </c>
      <c r="J36" s="159">
        <f>ROUND(((SUM(BF99:BF392))*I36),  2)</f>
        <v>0</v>
      </c>
      <c r="K36" s="41"/>
      <c r="L36" s="147"/>
      <c r="S36" s="41"/>
      <c r="T36" s="41"/>
      <c r="U36" s="41"/>
      <c r="V36" s="41"/>
      <c r="W36" s="41"/>
      <c r="X36" s="41"/>
      <c r="Y36" s="41"/>
      <c r="Z36" s="41"/>
      <c r="AA36" s="41"/>
      <c r="AB36" s="41"/>
      <c r="AC36" s="41"/>
      <c r="AD36" s="41"/>
      <c r="AE36" s="41"/>
    </row>
    <row r="37" hidden="1" s="2" customFormat="1" ht="14.4" customHeight="1">
      <c r="A37" s="41"/>
      <c r="B37" s="47"/>
      <c r="C37" s="41"/>
      <c r="D37" s="41"/>
      <c r="E37" s="145" t="s">
        <v>47</v>
      </c>
      <c r="F37" s="159">
        <f>ROUND((SUM(BG99:BG392)),  2)</f>
        <v>0</v>
      </c>
      <c r="G37" s="41"/>
      <c r="H37" s="41"/>
      <c r="I37" s="160">
        <v>0.20999999999999999</v>
      </c>
      <c r="J37" s="159">
        <f>0</f>
        <v>0</v>
      </c>
      <c r="K37" s="41"/>
      <c r="L37" s="147"/>
      <c r="S37" s="41"/>
      <c r="T37" s="41"/>
      <c r="U37" s="41"/>
      <c r="V37" s="41"/>
      <c r="W37" s="41"/>
      <c r="X37" s="41"/>
      <c r="Y37" s="41"/>
      <c r="Z37" s="41"/>
      <c r="AA37" s="41"/>
      <c r="AB37" s="41"/>
      <c r="AC37" s="41"/>
      <c r="AD37" s="41"/>
      <c r="AE37" s="41"/>
    </row>
    <row r="38" hidden="1" s="2" customFormat="1" ht="14.4" customHeight="1">
      <c r="A38" s="41"/>
      <c r="B38" s="47"/>
      <c r="C38" s="41"/>
      <c r="D38" s="41"/>
      <c r="E38" s="145" t="s">
        <v>48</v>
      </c>
      <c r="F38" s="159">
        <f>ROUND((SUM(BH99:BH392)),  2)</f>
        <v>0</v>
      </c>
      <c r="G38" s="41"/>
      <c r="H38" s="41"/>
      <c r="I38" s="160">
        <v>0.12</v>
      </c>
      <c r="J38" s="159">
        <f>0</f>
        <v>0</v>
      </c>
      <c r="K38" s="41"/>
      <c r="L38" s="147"/>
      <c r="S38" s="41"/>
      <c r="T38" s="41"/>
      <c r="U38" s="41"/>
      <c r="V38" s="41"/>
      <c r="W38" s="41"/>
      <c r="X38" s="41"/>
      <c r="Y38" s="41"/>
      <c r="Z38" s="41"/>
      <c r="AA38" s="41"/>
      <c r="AB38" s="41"/>
      <c r="AC38" s="41"/>
      <c r="AD38" s="41"/>
      <c r="AE38" s="41"/>
    </row>
    <row r="39" hidden="1" s="2" customFormat="1" ht="14.4" customHeight="1">
      <c r="A39" s="41"/>
      <c r="B39" s="47"/>
      <c r="C39" s="41"/>
      <c r="D39" s="41"/>
      <c r="E39" s="145" t="s">
        <v>49</v>
      </c>
      <c r="F39" s="159">
        <f>ROUND((SUM(BI99:BI392)),  2)</f>
        <v>0</v>
      </c>
      <c r="G39" s="41"/>
      <c r="H39" s="41"/>
      <c r="I39" s="160">
        <v>0</v>
      </c>
      <c r="J39" s="159">
        <f>0</f>
        <v>0</v>
      </c>
      <c r="K39" s="41"/>
      <c r="L39" s="147"/>
      <c r="S39" s="41"/>
      <c r="T39" s="41"/>
      <c r="U39" s="41"/>
      <c r="V39" s="41"/>
      <c r="W39" s="41"/>
      <c r="X39" s="41"/>
      <c r="Y39" s="41"/>
      <c r="Z39" s="41"/>
      <c r="AA39" s="41"/>
      <c r="AB39" s="41"/>
      <c r="AC39" s="41"/>
      <c r="AD39" s="41"/>
      <c r="AE39" s="41"/>
    </row>
    <row r="40" s="2" customFormat="1" ht="6.96" customHeight="1">
      <c r="A40" s="41"/>
      <c r="B40" s="47"/>
      <c r="C40" s="41"/>
      <c r="D40" s="41"/>
      <c r="E40" s="41"/>
      <c r="F40" s="41"/>
      <c r="G40" s="41"/>
      <c r="H40" s="41"/>
      <c r="I40" s="41"/>
      <c r="J40" s="41"/>
      <c r="K40" s="41"/>
      <c r="L40" s="147"/>
      <c r="S40" s="41"/>
      <c r="T40" s="41"/>
      <c r="U40" s="41"/>
      <c r="V40" s="41"/>
      <c r="W40" s="41"/>
      <c r="X40" s="41"/>
      <c r="Y40" s="41"/>
      <c r="Z40" s="41"/>
      <c r="AA40" s="41"/>
      <c r="AB40" s="41"/>
      <c r="AC40" s="41"/>
      <c r="AD40" s="41"/>
      <c r="AE40" s="41"/>
    </row>
    <row r="41" s="2" customFormat="1" ht="25.44" customHeight="1">
      <c r="A41" s="41"/>
      <c r="B41" s="47"/>
      <c r="C41" s="161"/>
      <c r="D41" s="162" t="s">
        <v>50</v>
      </c>
      <c r="E41" s="163"/>
      <c r="F41" s="163"/>
      <c r="G41" s="164" t="s">
        <v>51</v>
      </c>
      <c r="H41" s="165" t="s">
        <v>52</v>
      </c>
      <c r="I41" s="163"/>
      <c r="J41" s="166">
        <f>SUM(J32:J39)</f>
        <v>0</v>
      </c>
      <c r="K41" s="167"/>
      <c r="L41" s="147"/>
      <c r="S41" s="41"/>
      <c r="T41" s="41"/>
      <c r="U41" s="41"/>
      <c r="V41" s="41"/>
      <c r="W41" s="41"/>
      <c r="X41" s="41"/>
      <c r="Y41" s="41"/>
      <c r="Z41" s="41"/>
      <c r="AA41" s="41"/>
      <c r="AB41" s="41"/>
      <c r="AC41" s="41"/>
      <c r="AD41" s="41"/>
      <c r="AE41" s="41"/>
    </row>
    <row r="42" s="2" customFormat="1" ht="14.4" customHeight="1">
      <c r="A42" s="41"/>
      <c r="B42" s="168"/>
      <c r="C42" s="169"/>
      <c r="D42" s="169"/>
      <c r="E42" s="169"/>
      <c r="F42" s="169"/>
      <c r="G42" s="169"/>
      <c r="H42" s="169"/>
      <c r="I42" s="169"/>
      <c r="J42" s="169"/>
      <c r="K42" s="169"/>
      <c r="L42" s="147"/>
      <c r="S42" s="41"/>
      <c r="T42" s="41"/>
      <c r="U42" s="41"/>
      <c r="V42" s="41"/>
      <c r="W42" s="41"/>
      <c r="X42" s="41"/>
      <c r="Y42" s="41"/>
      <c r="Z42" s="41"/>
      <c r="AA42" s="41"/>
      <c r="AB42" s="41"/>
      <c r="AC42" s="41"/>
      <c r="AD42" s="41"/>
      <c r="AE42" s="41"/>
    </row>
    <row r="46" s="2" customFormat="1" ht="6.96" customHeight="1">
      <c r="A46" s="41"/>
      <c r="B46" s="170"/>
      <c r="C46" s="171"/>
      <c r="D46" s="171"/>
      <c r="E46" s="171"/>
      <c r="F46" s="171"/>
      <c r="G46" s="171"/>
      <c r="H46" s="171"/>
      <c r="I46" s="171"/>
      <c r="J46" s="171"/>
      <c r="K46" s="171"/>
      <c r="L46" s="147"/>
      <c r="S46" s="41"/>
      <c r="T46" s="41"/>
      <c r="U46" s="41"/>
      <c r="V46" s="41"/>
      <c r="W46" s="41"/>
      <c r="X46" s="41"/>
      <c r="Y46" s="41"/>
      <c r="Z46" s="41"/>
      <c r="AA46" s="41"/>
      <c r="AB46" s="41"/>
      <c r="AC46" s="41"/>
      <c r="AD46" s="41"/>
      <c r="AE46" s="41"/>
    </row>
    <row r="47" s="2" customFormat="1" ht="24.96" customHeight="1">
      <c r="A47" s="41"/>
      <c r="B47" s="42"/>
      <c r="C47" s="26" t="s">
        <v>102</v>
      </c>
      <c r="D47" s="43"/>
      <c r="E47" s="43"/>
      <c r="F47" s="43"/>
      <c r="G47" s="43"/>
      <c r="H47" s="43"/>
      <c r="I47" s="43"/>
      <c r="J47" s="43"/>
      <c r="K47" s="43"/>
      <c r="L47" s="147"/>
      <c r="S47" s="41"/>
      <c r="T47" s="41"/>
      <c r="U47" s="41"/>
      <c r="V47" s="41"/>
      <c r="W47" s="41"/>
      <c r="X47" s="41"/>
      <c r="Y47" s="41"/>
      <c r="Z47" s="41"/>
      <c r="AA47" s="41"/>
      <c r="AB47" s="41"/>
      <c r="AC47" s="41"/>
      <c r="AD47" s="41"/>
      <c r="AE47" s="41"/>
    </row>
    <row r="48" s="2" customFormat="1" ht="6.96" customHeight="1">
      <c r="A48" s="41"/>
      <c r="B48" s="42"/>
      <c r="C48" s="43"/>
      <c r="D48" s="43"/>
      <c r="E48" s="43"/>
      <c r="F48" s="43"/>
      <c r="G48" s="43"/>
      <c r="H48" s="43"/>
      <c r="I48" s="43"/>
      <c r="J48" s="43"/>
      <c r="K48" s="43"/>
      <c r="L48" s="147"/>
      <c r="S48" s="41"/>
      <c r="T48" s="41"/>
      <c r="U48" s="41"/>
      <c r="V48" s="41"/>
      <c r="W48" s="41"/>
      <c r="X48" s="41"/>
      <c r="Y48" s="41"/>
      <c r="Z48" s="41"/>
      <c r="AA48" s="41"/>
      <c r="AB48" s="41"/>
      <c r="AC48" s="41"/>
      <c r="AD48" s="41"/>
      <c r="AE48" s="41"/>
    </row>
    <row r="49" s="2" customFormat="1" ht="12" customHeight="1">
      <c r="A49" s="41"/>
      <c r="B49" s="42"/>
      <c r="C49" s="35" t="s">
        <v>16</v>
      </c>
      <c r="D49" s="43"/>
      <c r="E49" s="43"/>
      <c r="F49" s="43"/>
      <c r="G49" s="43"/>
      <c r="H49" s="43"/>
      <c r="I49" s="43"/>
      <c r="J49" s="43"/>
      <c r="K49" s="43"/>
      <c r="L49" s="147"/>
      <c r="S49" s="41"/>
      <c r="T49" s="41"/>
      <c r="U49" s="41"/>
      <c r="V49" s="41"/>
      <c r="W49" s="41"/>
      <c r="X49" s="41"/>
      <c r="Y49" s="41"/>
      <c r="Z49" s="41"/>
      <c r="AA49" s="41"/>
      <c r="AB49" s="41"/>
      <c r="AC49" s="41"/>
      <c r="AD49" s="41"/>
      <c r="AE49" s="41"/>
    </row>
    <row r="50" s="2" customFormat="1" ht="26.25" customHeight="1">
      <c r="A50" s="41"/>
      <c r="B50" s="42"/>
      <c r="C50" s="43"/>
      <c r="D50" s="43"/>
      <c r="E50" s="172" t="str">
        <f>E7</f>
        <v>TRANSFORMACE DOMOVA ČERNOVICE - LIDMAŇ II.- TELČ – DEMOLICE STÁVAJÍCÍHO OBJEKTU STODOLY</v>
      </c>
      <c r="F50" s="35"/>
      <c r="G50" s="35"/>
      <c r="H50" s="35"/>
      <c r="I50" s="43"/>
      <c r="J50" s="43"/>
      <c r="K50" s="43"/>
      <c r="L50" s="147"/>
      <c r="S50" s="41"/>
      <c r="T50" s="41"/>
      <c r="U50" s="41"/>
      <c r="V50" s="41"/>
      <c r="W50" s="41"/>
      <c r="X50" s="41"/>
      <c r="Y50" s="41"/>
      <c r="Z50" s="41"/>
      <c r="AA50" s="41"/>
      <c r="AB50" s="41"/>
      <c r="AC50" s="41"/>
      <c r="AD50" s="41"/>
      <c r="AE50" s="41"/>
    </row>
    <row r="51" s="1" customFormat="1" ht="12" customHeight="1">
      <c r="B51" s="24"/>
      <c r="C51" s="35" t="s">
        <v>98</v>
      </c>
      <c r="D51" s="25"/>
      <c r="E51" s="25"/>
      <c r="F51" s="25"/>
      <c r="G51" s="25"/>
      <c r="H51" s="25"/>
      <c r="I51" s="25"/>
      <c r="J51" s="25"/>
      <c r="K51" s="25"/>
      <c r="L51" s="23"/>
    </row>
    <row r="52" s="2" customFormat="1" ht="16.5" customHeight="1">
      <c r="A52" s="41"/>
      <c r="B52" s="42"/>
      <c r="C52" s="43"/>
      <c r="D52" s="43"/>
      <c r="E52" s="172" t="s">
        <v>99</v>
      </c>
      <c r="F52" s="43"/>
      <c r="G52" s="43"/>
      <c r="H52" s="43"/>
      <c r="I52" s="43"/>
      <c r="J52" s="43"/>
      <c r="K52" s="43"/>
      <c r="L52" s="147"/>
      <c r="S52" s="41"/>
      <c r="T52" s="41"/>
      <c r="U52" s="41"/>
      <c r="V52" s="41"/>
      <c r="W52" s="41"/>
      <c r="X52" s="41"/>
      <c r="Y52" s="41"/>
      <c r="Z52" s="41"/>
      <c r="AA52" s="41"/>
      <c r="AB52" s="41"/>
      <c r="AC52" s="41"/>
      <c r="AD52" s="41"/>
      <c r="AE52" s="41"/>
    </row>
    <row r="53" s="2" customFormat="1" ht="12" customHeight="1">
      <c r="A53" s="41"/>
      <c r="B53" s="42"/>
      <c r="C53" s="35" t="s">
        <v>100</v>
      </c>
      <c r="D53" s="43"/>
      <c r="E53" s="43"/>
      <c r="F53" s="43"/>
      <c r="G53" s="43"/>
      <c r="H53" s="43"/>
      <c r="I53" s="43"/>
      <c r="J53" s="43"/>
      <c r="K53" s="43"/>
      <c r="L53" s="147"/>
      <c r="S53" s="41"/>
      <c r="T53" s="41"/>
      <c r="U53" s="41"/>
      <c r="V53" s="41"/>
      <c r="W53" s="41"/>
      <c r="X53" s="41"/>
      <c r="Y53" s="41"/>
      <c r="Z53" s="41"/>
      <c r="AA53" s="41"/>
      <c r="AB53" s="41"/>
      <c r="AC53" s="41"/>
      <c r="AD53" s="41"/>
      <c r="AE53" s="41"/>
    </row>
    <row r="54" s="2" customFormat="1" ht="30" customHeight="1">
      <c r="A54" s="41"/>
      <c r="B54" s="42"/>
      <c r="C54" s="43"/>
      <c r="D54" s="43"/>
      <c r="E54" s="72" t="str">
        <f>E11</f>
        <v>SO 01.2 - Střecha a další stavební úpravy sousedního objektu</v>
      </c>
      <c r="F54" s="43"/>
      <c r="G54" s="43"/>
      <c r="H54" s="43"/>
      <c r="I54" s="43"/>
      <c r="J54" s="43"/>
      <c r="K54" s="43"/>
      <c r="L54" s="147"/>
      <c r="S54" s="41"/>
      <c r="T54" s="41"/>
      <c r="U54" s="41"/>
      <c r="V54" s="41"/>
      <c r="W54" s="41"/>
      <c r="X54" s="41"/>
      <c r="Y54" s="41"/>
      <c r="Z54" s="41"/>
      <c r="AA54" s="41"/>
      <c r="AB54" s="41"/>
      <c r="AC54" s="41"/>
      <c r="AD54" s="41"/>
      <c r="AE54" s="41"/>
    </row>
    <row r="55" s="2" customFormat="1" ht="6.96" customHeight="1">
      <c r="A55" s="41"/>
      <c r="B55" s="42"/>
      <c r="C55" s="43"/>
      <c r="D55" s="43"/>
      <c r="E55" s="43"/>
      <c r="F55" s="43"/>
      <c r="G55" s="43"/>
      <c r="H55" s="43"/>
      <c r="I55" s="43"/>
      <c r="J55" s="43"/>
      <c r="K55" s="43"/>
      <c r="L55" s="147"/>
      <c r="S55" s="41"/>
      <c r="T55" s="41"/>
      <c r="U55" s="41"/>
      <c r="V55" s="41"/>
      <c r="W55" s="41"/>
      <c r="X55" s="41"/>
      <c r="Y55" s="41"/>
      <c r="Z55" s="41"/>
      <c r="AA55" s="41"/>
      <c r="AB55" s="41"/>
      <c r="AC55" s="41"/>
      <c r="AD55" s="41"/>
      <c r="AE55" s="41"/>
    </row>
    <row r="56" s="2" customFormat="1" ht="12" customHeight="1">
      <c r="A56" s="41"/>
      <c r="B56" s="42"/>
      <c r="C56" s="35" t="s">
        <v>21</v>
      </c>
      <c r="D56" s="43"/>
      <c r="E56" s="43"/>
      <c r="F56" s="30" t="str">
        <f>F14</f>
        <v>Telč</v>
      </c>
      <c r="G56" s="43"/>
      <c r="H56" s="43"/>
      <c r="I56" s="35" t="s">
        <v>23</v>
      </c>
      <c r="J56" s="75" t="str">
        <f>IF(J14="","",J14)</f>
        <v>27. 2. 2024</v>
      </c>
      <c r="K56" s="43"/>
      <c r="L56" s="147"/>
      <c r="S56" s="41"/>
      <c r="T56" s="41"/>
      <c r="U56" s="41"/>
      <c r="V56" s="41"/>
      <c r="W56" s="41"/>
      <c r="X56" s="41"/>
      <c r="Y56" s="41"/>
      <c r="Z56" s="41"/>
      <c r="AA56" s="41"/>
      <c r="AB56" s="41"/>
      <c r="AC56" s="41"/>
      <c r="AD56" s="41"/>
      <c r="AE56" s="41"/>
    </row>
    <row r="57" s="2" customFormat="1" ht="6.96" customHeight="1">
      <c r="A57" s="41"/>
      <c r="B57" s="42"/>
      <c r="C57" s="43"/>
      <c r="D57" s="43"/>
      <c r="E57" s="43"/>
      <c r="F57" s="43"/>
      <c r="G57" s="43"/>
      <c r="H57" s="43"/>
      <c r="I57" s="43"/>
      <c r="J57" s="43"/>
      <c r="K57" s="43"/>
      <c r="L57" s="147"/>
      <c r="S57" s="41"/>
      <c r="T57" s="41"/>
      <c r="U57" s="41"/>
      <c r="V57" s="41"/>
      <c r="W57" s="41"/>
      <c r="X57" s="41"/>
      <c r="Y57" s="41"/>
      <c r="Z57" s="41"/>
      <c r="AA57" s="41"/>
      <c r="AB57" s="41"/>
      <c r="AC57" s="41"/>
      <c r="AD57" s="41"/>
      <c r="AE57" s="41"/>
    </row>
    <row r="58" s="2" customFormat="1" ht="40.05" customHeight="1">
      <c r="A58" s="41"/>
      <c r="B58" s="42"/>
      <c r="C58" s="35" t="s">
        <v>25</v>
      </c>
      <c r="D58" s="43"/>
      <c r="E58" s="43"/>
      <c r="F58" s="30" t="str">
        <f>E17</f>
        <v>Kraj Vysočina, Žižkova 1882/57, 56 01 Jihlava</v>
      </c>
      <c r="G58" s="43"/>
      <c r="H58" s="43"/>
      <c r="I58" s="35" t="s">
        <v>31</v>
      </c>
      <c r="J58" s="39" t="str">
        <f>E23</f>
        <v xml:space="preserve">Artprojekt  Jihlava spol. s r.o., 586 01 Jihlava</v>
      </c>
      <c r="K58" s="43"/>
      <c r="L58" s="147"/>
      <c r="S58" s="41"/>
      <c r="T58" s="41"/>
      <c r="U58" s="41"/>
      <c r="V58" s="41"/>
      <c r="W58" s="41"/>
      <c r="X58" s="41"/>
      <c r="Y58" s="41"/>
      <c r="Z58" s="41"/>
      <c r="AA58" s="41"/>
      <c r="AB58" s="41"/>
      <c r="AC58" s="41"/>
      <c r="AD58" s="41"/>
      <c r="AE58" s="41"/>
    </row>
    <row r="59" s="2" customFormat="1" ht="15.15" customHeight="1">
      <c r="A59" s="41"/>
      <c r="B59" s="42"/>
      <c r="C59" s="35" t="s">
        <v>29</v>
      </c>
      <c r="D59" s="43"/>
      <c r="E59" s="43"/>
      <c r="F59" s="30" t="str">
        <f>IF(E20="","",E20)</f>
        <v>Vyplň údaj</v>
      </c>
      <c r="G59" s="43"/>
      <c r="H59" s="43"/>
      <c r="I59" s="35" t="s">
        <v>36</v>
      </c>
      <c r="J59" s="39" t="str">
        <f>E26</f>
        <v xml:space="preserve"> </v>
      </c>
      <c r="K59" s="43"/>
      <c r="L59" s="147"/>
      <c r="S59" s="41"/>
      <c r="T59" s="41"/>
      <c r="U59" s="41"/>
      <c r="V59" s="41"/>
      <c r="W59" s="41"/>
      <c r="X59" s="41"/>
      <c r="Y59" s="41"/>
      <c r="Z59" s="41"/>
      <c r="AA59" s="41"/>
      <c r="AB59" s="41"/>
      <c r="AC59" s="41"/>
      <c r="AD59" s="41"/>
      <c r="AE59" s="41"/>
    </row>
    <row r="60" s="2" customFormat="1" ht="10.32" customHeight="1">
      <c r="A60" s="41"/>
      <c r="B60" s="42"/>
      <c r="C60" s="43"/>
      <c r="D60" s="43"/>
      <c r="E60" s="43"/>
      <c r="F60" s="43"/>
      <c r="G60" s="43"/>
      <c r="H60" s="43"/>
      <c r="I60" s="43"/>
      <c r="J60" s="43"/>
      <c r="K60" s="43"/>
      <c r="L60" s="147"/>
      <c r="S60" s="41"/>
      <c r="T60" s="41"/>
      <c r="U60" s="41"/>
      <c r="V60" s="41"/>
      <c r="W60" s="41"/>
      <c r="X60" s="41"/>
      <c r="Y60" s="41"/>
      <c r="Z60" s="41"/>
      <c r="AA60" s="41"/>
      <c r="AB60" s="41"/>
      <c r="AC60" s="41"/>
      <c r="AD60" s="41"/>
      <c r="AE60" s="41"/>
    </row>
    <row r="61" s="2" customFormat="1" ht="29.28" customHeight="1">
      <c r="A61" s="41"/>
      <c r="B61" s="42"/>
      <c r="C61" s="173" t="s">
        <v>103</v>
      </c>
      <c r="D61" s="174"/>
      <c r="E61" s="174"/>
      <c r="F61" s="174"/>
      <c r="G61" s="174"/>
      <c r="H61" s="174"/>
      <c r="I61" s="174"/>
      <c r="J61" s="175" t="s">
        <v>104</v>
      </c>
      <c r="K61" s="174"/>
      <c r="L61" s="147"/>
      <c r="S61" s="41"/>
      <c r="T61" s="41"/>
      <c r="U61" s="41"/>
      <c r="V61" s="41"/>
      <c r="W61" s="41"/>
      <c r="X61" s="41"/>
      <c r="Y61" s="41"/>
      <c r="Z61" s="41"/>
      <c r="AA61" s="41"/>
      <c r="AB61" s="41"/>
      <c r="AC61" s="41"/>
      <c r="AD61" s="41"/>
      <c r="AE61" s="41"/>
    </row>
    <row r="62" s="2" customFormat="1" ht="10.32" customHeight="1">
      <c r="A62" s="41"/>
      <c r="B62" s="42"/>
      <c r="C62" s="43"/>
      <c r="D62" s="43"/>
      <c r="E62" s="43"/>
      <c r="F62" s="43"/>
      <c r="G62" s="43"/>
      <c r="H62" s="43"/>
      <c r="I62" s="43"/>
      <c r="J62" s="43"/>
      <c r="K62" s="43"/>
      <c r="L62" s="147"/>
      <c r="S62" s="41"/>
      <c r="T62" s="41"/>
      <c r="U62" s="41"/>
      <c r="V62" s="41"/>
      <c r="W62" s="41"/>
      <c r="X62" s="41"/>
      <c r="Y62" s="41"/>
      <c r="Z62" s="41"/>
      <c r="AA62" s="41"/>
      <c r="AB62" s="41"/>
      <c r="AC62" s="41"/>
      <c r="AD62" s="41"/>
      <c r="AE62" s="41"/>
    </row>
    <row r="63" s="2" customFormat="1" ht="22.8" customHeight="1">
      <c r="A63" s="41"/>
      <c r="B63" s="42"/>
      <c r="C63" s="176" t="s">
        <v>72</v>
      </c>
      <c r="D63" s="43"/>
      <c r="E63" s="43"/>
      <c r="F63" s="43"/>
      <c r="G63" s="43"/>
      <c r="H63" s="43"/>
      <c r="I63" s="43"/>
      <c r="J63" s="105">
        <f>J99</f>
        <v>0</v>
      </c>
      <c r="K63" s="43"/>
      <c r="L63" s="147"/>
      <c r="S63" s="41"/>
      <c r="T63" s="41"/>
      <c r="U63" s="41"/>
      <c r="V63" s="41"/>
      <c r="W63" s="41"/>
      <c r="X63" s="41"/>
      <c r="Y63" s="41"/>
      <c r="Z63" s="41"/>
      <c r="AA63" s="41"/>
      <c r="AB63" s="41"/>
      <c r="AC63" s="41"/>
      <c r="AD63" s="41"/>
      <c r="AE63" s="41"/>
      <c r="AU63" s="20" t="s">
        <v>105</v>
      </c>
    </row>
    <row r="64" s="9" customFormat="1" ht="24.96" customHeight="1">
      <c r="A64" s="9"/>
      <c r="B64" s="177"/>
      <c r="C64" s="178"/>
      <c r="D64" s="179" t="s">
        <v>106</v>
      </c>
      <c r="E64" s="180"/>
      <c r="F64" s="180"/>
      <c r="G64" s="180"/>
      <c r="H64" s="180"/>
      <c r="I64" s="180"/>
      <c r="J64" s="181">
        <f>J100</f>
        <v>0</v>
      </c>
      <c r="K64" s="178"/>
      <c r="L64" s="182"/>
      <c r="S64" s="9"/>
      <c r="T64" s="9"/>
      <c r="U64" s="9"/>
      <c r="V64" s="9"/>
      <c r="W64" s="9"/>
      <c r="X64" s="9"/>
      <c r="Y64" s="9"/>
      <c r="Z64" s="9"/>
      <c r="AA64" s="9"/>
      <c r="AB64" s="9"/>
      <c r="AC64" s="9"/>
      <c r="AD64" s="9"/>
      <c r="AE64" s="9"/>
    </row>
    <row r="65" s="10" customFormat="1" ht="19.92" customHeight="1">
      <c r="A65" s="10"/>
      <c r="B65" s="183"/>
      <c r="C65" s="128"/>
      <c r="D65" s="184" t="s">
        <v>336</v>
      </c>
      <c r="E65" s="185"/>
      <c r="F65" s="185"/>
      <c r="G65" s="185"/>
      <c r="H65" s="185"/>
      <c r="I65" s="185"/>
      <c r="J65" s="186">
        <f>J101</f>
        <v>0</v>
      </c>
      <c r="K65" s="128"/>
      <c r="L65" s="187"/>
      <c r="S65" s="10"/>
      <c r="T65" s="10"/>
      <c r="U65" s="10"/>
      <c r="V65" s="10"/>
      <c r="W65" s="10"/>
      <c r="X65" s="10"/>
      <c r="Y65" s="10"/>
      <c r="Z65" s="10"/>
      <c r="AA65" s="10"/>
      <c r="AB65" s="10"/>
      <c r="AC65" s="10"/>
      <c r="AD65" s="10"/>
      <c r="AE65" s="10"/>
    </row>
    <row r="66" s="10" customFormat="1" ht="19.92" customHeight="1">
      <c r="A66" s="10"/>
      <c r="B66" s="183"/>
      <c r="C66" s="128"/>
      <c r="D66" s="184" t="s">
        <v>337</v>
      </c>
      <c r="E66" s="185"/>
      <c r="F66" s="185"/>
      <c r="G66" s="185"/>
      <c r="H66" s="185"/>
      <c r="I66" s="185"/>
      <c r="J66" s="186">
        <f>J117</f>
        <v>0</v>
      </c>
      <c r="K66" s="128"/>
      <c r="L66" s="187"/>
      <c r="S66" s="10"/>
      <c r="T66" s="10"/>
      <c r="U66" s="10"/>
      <c r="V66" s="10"/>
      <c r="W66" s="10"/>
      <c r="X66" s="10"/>
      <c r="Y66" s="10"/>
      <c r="Z66" s="10"/>
      <c r="AA66" s="10"/>
      <c r="AB66" s="10"/>
      <c r="AC66" s="10"/>
      <c r="AD66" s="10"/>
      <c r="AE66" s="10"/>
    </row>
    <row r="67" s="10" customFormat="1" ht="19.92" customHeight="1">
      <c r="A67" s="10"/>
      <c r="B67" s="183"/>
      <c r="C67" s="128"/>
      <c r="D67" s="184" t="s">
        <v>338</v>
      </c>
      <c r="E67" s="185"/>
      <c r="F67" s="185"/>
      <c r="G67" s="185"/>
      <c r="H67" s="185"/>
      <c r="I67" s="185"/>
      <c r="J67" s="186">
        <f>J123</f>
        <v>0</v>
      </c>
      <c r="K67" s="128"/>
      <c r="L67" s="187"/>
      <c r="S67" s="10"/>
      <c r="T67" s="10"/>
      <c r="U67" s="10"/>
      <c r="V67" s="10"/>
      <c r="W67" s="10"/>
      <c r="X67" s="10"/>
      <c r="Y67" s="10"/>
      <c r="Z67" s="10"/>
      <c r="AA67" s="10"/>
      <c r="AB67" s="10"/>
      <c r="AC67" s="10"/>
      <c r="AD67" s="10"/>
      <c r="AE67" s="10"/>
    </row>
    <row r="68" s="10" customFormat="1" ht="19.92" customHeight="1">
      <c r="A68" s="10"/>
      <c r="B68" s="183"/>
      <c r="C68" s="128"/>
      <c r="D68" s="184" t="s">
        <v>108</v>
      </c>
      <c r="E68" s="185"/>
      <c r="F68" s="185"/>
      <c r="G68" s="185"/>
      <c r="H68" s="185"/>
      <c r="I68" s="185"/>
      <c r="J68" s="186">
        <f>J139</f>
        <v>0</v>
      </c>
      <c r="K68" s="128"/>
      <c r="L68" s="187"/>
      <c r="S68" s="10"/>
      <c r="T68" s="10"/>
      <c r="U68" s="10"/>
      <c r="V68" s="10"/>
      <c r="W68" s="10"/>
      <c r="X68" s="10"/>
      <c r="Y68" s="10"/>
      <c r="Z68" s="10"/>
      <c r="AA68" s="10"/>
      <c r="AB68" s="10"/>
      <c r="AC68" s="10"/>
      <c r="AD68" s="10"/>
      <c r="AE68" s="10"/>
    </row>
    <row r="69" s="10" customFormat="1" ht="19.92" customHeight="1">
      <c r="A69" s="10"/>
      <c r="B69" s="183"/>
      <c r="C69" s="128"/>
      <c r="D69" s="184" t="s">
        <v>109</v>
      </c>
      <c r="E69" s="185"/>
      <c r="F69" s="185"/>
      <c r="G69" s="185"/>
      <c r="H69" s="185"/>
      <c r="I69" s="185"/>
      <c r="J69" s="186">
        <f>J168</f>
        <v>0</v>
      </c>
      <c r="K69" s="128"/>
      <c r="L69" s="187"/>
      <c r="S69" s="10"/>
      <c r="T69" s="10"/>
      <c r="U69" s="10"/>
      <c r="V69" s="10"/>
      <c r="W69" s="10"/>
      <c r="X69" s="10"/>
      <c r="Y69" s="10"/>
      <c r="Z69" s="10"/>
      <c r="AA69" s="10"/>
      <c r="AB69" s="10"/>
      <c r="AC69" s="10"/>
      <c r="AD69" s="10"/>
      <c r="AE69" s="10"/>
    </row>
    <row r="70" s="10" customFormat="1" ht="19.92" customHeight="1">
      <c r="A70" s="10"/>
      <c r="B70" s="183"/>
      <c r="C70" s="128"/>
      <c r="D70" s="184" t="s">
        <v>339</v>
      </c>
      <c r="E70" s="185"/>
      <c r="F70" s="185"/>
      <c r="G70" s="185"/>
      <c r="H70" s="185"/>
      <c r="I70" s="185"/>
      <c r="J70" s="186">
        <f>J216</f>
        <v>0</v>
      </c>
      <c r="K70" s="128"/>
      <c r="L70" s="187"/>
      <c r="S70" s="10"/>
      <c r="T70" s="10"/>
      <c r="U70" s="10"/>
      <c r="V70" s="10"/>
      <c r="W70" s="10"/>
      <c r="X70" s="10"/>
      <c r="Y70" s="10"/>
      <c r="Z70" s="10"/>
      <c r="AA70" s="10"/>
      <c r="AB70" s="10"/>
      <c r="AC70" s="10"/>
      <c r="AD70" s="10"/>
      <c r="AE70" s="10"/>
    </row>
    <row r="71" s="9" customFormat="1" ht="24.96" customHeight="1">
      <c r="A71" s="9"/>
      <c r="B71" s="177"/>
      <c r="C71" s="178"/>
      <c r="D71" s="179" t="s">
        <v>340</v>
      </c>
      <c r="E71" s="180"/>
      <c r="F71" s="180"/>
      <c r="G71" s="180"/>
      <c r="H71" s="180"/>
      <c r="I71" s="180"/>
      <c r="J71" s="181">
        <f>J220</f>
        <v>0</v>
      </c>
      <c r="K71" s="178"/>
      <c r="L71" s="182"/>
      <c r="S71" s="9"/>
      <c r="T71" s="9"/>
      <c r="U71" s="9"/>
      <c r="V71" s="9"/>
      <c r="W71" s="9"/>
      <c r="X71" s="9"/>
      <c r="Y71" s="9"/>
      <c r="Z71" s="9"/>
      <c r="AA71" s="9"/>
      <c r="AB71" s="9"/>
      <c r="AC71" s="9"/>
      <c r="AD71" s="9"/>
      <c r="AE71" s="9"/>
    </row>
    <row r="72" s="10" customFormat="1" ht="19.92" customHeight="1">
      <c r="A72" s="10"/>
      <c r="B72" s="183"/>
      <c r="C72" s="128"/>
      <c r="D72" s="184" t="s">
        <v>341</v>
      </c>
      <c r="E72" s="185"/>
      <c r="F72" s="185"/>
      <c r="G72" s="185"/>
      <c r="H72" s="185"/>
      <c r="I72" s="185"/>
      <c r="J72" s="186">
        <f>J221</f>
        <v>0</v>
      </c>
      <c r="K72" s="128"/>
      <c r="L72" s="187"/>
      <c r="S72" s="10"/>
      <c r="T72" s="10"/>
      <c r="U72" s="10"/>
      <c r="V72" s="10"/>
      <c r="W72" s="10"/>
      <c r="X72" s="10"/>
      <c r="Y72" s="10"/>
      <c r="Z72" s="10"/>
      <c r="AA72" s="10"/>
      <c r="AB72" s="10"/>
      <c r="AC72" s="10"/>
      <c r="AD72" s="10"/>
      <c r="AE72" s="10"/>
    </row>
    <row r="73" s="10" customFormat="1" ht="19.92" customHeight="1">
      <c r="A73" s="10"/>
      <c r="B73" s="183"/>
      <c r="C73" s="128"/>
      <c r="D73" s="184" t="s">
        <v>342</v>
      </c>
      <c r="E73" s="185"/>
      <c r="F73" s="185"/>
      <c r="G73" s="185"/>
      <c r="H73" s="185"/>
      <c r="I73" s="185"/>
      <c r="J73" s="186">
        <f>J226</f>
        <v>0</v>
      </c>
      <c r="K73" s="128"/>
      <c r="L73" s="187"/>
      <c r="S73" s="10"/>
      <c r="T73" s="10"/>
      <c r="U73" s="10"/>
      <c r="V73" s="10"/>
      <c r="W73" s="10"/>
      <c r="X73" s="10"/>
      <c r="Y73" s="10"/>
      <c r="Z73" s="10"/>
      <c r="AA73" s="10"/>
      <c r="AB73" s="10"/>
      <c r="AC73" s="10"/>
      <c r="AD73" s="10"/>
      <c r="AE73" s="10"/>
    </row>
    <row r="74" s="10" customFormat="1" ht="19.92" customHeight="1">
      <c r="A74" s="10"/>
      <c r="B74" s="183"/>
      <c r="C74" s="128"/>
      <c r="D74" s="184" t="s">
        <v>343</v>
      </c>
      <c r="E74" s="185"/>
      <c r="F74" s="185"/>
      <c r="G74" s="185"/>
      <c r="H74" s="185"/>
      <c r="I74" s="185"/>
      <c r="J74" s="186">
        <f>J254</f>
        <v>0</v>
      </c>
      <c r="K74" s="128"/>
      <c r="L74" s="187"/>
      <c r="S74" s="10"/>
      <c r="T74" s="10"/>
      <c r="U74" s="10"/>
      <c r="V74" s="10"/>
      <c r="W74" s="10"/>
      <c r="X74" s="10"/>
      <c r="Y74" s="10"/>
      <c r="Z74" s="10"/>
      <c r="AA74" s="10"/>
      <c r="AB74" s="10"/>
      <c r="AC74" s="10"/>
      <c r="AD74" s="10"/>
      <c r="AE74" s="10"/>
    </row>
    <row r="75" s="10" customFormat="1" ht="19.92" customHeight="1">
      <c r="A75" s="10"/>
      <c r="B75" s="183"/>
      <c r="C75" s="128"/>
      <c r="D75" s="184" t="s">
        <v>344</v>
      </c>
      <c r="E75" s="185"/>
      <c r="F75" s="185"/>
      <c r="G75" s="185"/>
      <c r="H75" s="185"/>
      <c r="I75" s="185"/>
      <c r="J75" s="186">
        <f>J328</f>
        <v>0</v>
      </c>
      <c r="K75" s="128"/>
      <c r="L75" s="187"/>
      <c r="S75" s="10"/>
      <c r="T75" s="10"/>
      <c r="U75" s="10"/>
      <c r="V75" s="10"/>
      <c r="W75" s="10"/>
      <c r="X75" s="10"/>
      <c r="Y75" s="10"/>
      <c r="Z75" s="10"/>
      <c r="AA75" s="10"/>
      <c r="AB75" s="10"/>
      <c r="AC75" s="10"/>
      <c r="AD75" s="10"/>
      <c r="AE75" s="10"/>
    </row>
    <row r="76" s="10" customFormat="1" ht="19.92" customHeight="1">
      <c r="A76" s="10"/>
      <c r="B76" s="183"/>
      <c r="C76" s="128"/>
      <c r="D76" s="184" t="s">
        <v>345</v>
      </c>
      <c r="E76" s="185"/>
      <c r="F76" s="185"/>
      <c r="G76" s="185"/>
      <c r="H76" s="185"/>
      <c r="I76" s="185"/>
      <c r="J76" s="186">
        <f>J374</f>
        <v>0</v>
      </c>
      <c r="K76" s="128"/>
      <c r="L76" s="187"/>
      <c r="S76" s="10"/>
      <c r="T76" s="10"/>
      <c r="U76" s="10"/>
      <c r="V76" s="10"/>
      <c r="W76" s="10"/>
      <c r="X76" s="10"/>
      <c r="Y76" s="10"/>
      <c r="Z76" s="10"/>
      <c r="AA76" s="10"/>
      <c r="AB76" s="10"/>
      <c r="AC76" s="10"/>
      <c r="AD76" s="10"/>
      <c r="AE76" s="10"/>
    </row>
    <row r="77" s="9" customFormat="1" ht="24.96" customHeight="1">
      <c r="A77" s="9"/>
      <c r="B77" s="177"/>
      <c r="C77" s="178"/>
      <c r="D77" s="179" t="s">
        <v>110</v>
      </c>
      <c r="E77" s="180"/>
      <c r="F77" s="180"/>
      <c r="G77" s="180"/>
      <c r="H77" s="180"/>
      <c r="I77" s="180"/>
      <c r="J77" s="181">
        <f>J388</f>
        <v>0</v>
      </c>
      <c r="K77" s="178"/>
      <c r="L77" s="182"/>
      <c r="S77" s="9"/>
      <c r="T77" s="9"/>
      <c r="U77" s="9"/>
      <c r="V77" s="9"/>
      <c r="W77" s="9"/>
      <c r="X77" s="9"/>
      <c r="Y77" s="9"/>
      <c r="Z77" s="9"/>
      <c r="AA77" s="9"/>
      <c r="AB77" s="9"/>
      <c r="AC77" s="9"/>
      <c r="AD77" s="9"/>
      <c r="AE77" s="9"/>
    </row>
    <row r="78" s="2" customFormat="1" ht="21.84" customHeight="1">
      <c r="A78" s="41"/>
      <c r="B78" s="42"/>
      <c r="C78" s="43"/>
      <c r="D78" s="43"/>
      <c r="E78" s="43"/>
      <c r="F78" s="43"/>
      <c r="G78" s="43"/>
      <c r="H78" s="43"/>
      <c r="I78" s="43"/>
      <c r="J78" s="43"/>
      <c r="K78" s="43"/>
      <c r="L78" s="147"/>
      <c r="S78" s="41"/>
      <c r="T78" s="41"/>
      <c r="U78" s="41"/>
      <c r="V78" s="41"/>
      <c r="W78" s="41"/>
      <c r="X78" s="41"/>
      <c r="Y78" s="41"/>
      <c r="Z78" s="41"/>
      <c r="AA78" s="41"/>
      <c r="AB78" s="41"/>
      <c r="AC78" s="41"/>
      <c r="AD78" s="41"/>
      <c r="AE78" s="41"/>
    </row>
    <row r="79" s="2" customFormat="1" ht="6.96" customHeight="1">
      <c r="A79" s="41"/>
      <c r="B79" s="62"/>
      <c r="C79" s="63"/>
      <c r="D79" s="63"/>
      <c r="E79" s="63"/>
      <c r="F79" s="63"/>
      <c r="G79" s="63"/>
      <c r="H79" s="63"/>
      <c r="I79" s="63"/>
      <c r="J79" s="63"/>
      <c r="K79" s="63"/>
      <c r="L79" s="147"/>
      <c r="S79" s="41"/>
      <c r="T79" s="41"/>
      <c r="U79" s="41"/>
      <c r="V79" s="41"/>
      <c r="W79" s="41"/>
      <c r="X79" s="41"/>
      <c r="Y79" s="41"/>
      <c r="Z79" s="41"/>
      <c r="AA79" s="41"/>
      <c r="AB79" s="41"/>
      <c r="AC79" s="41"/>
      <c r="AD79" s="41"/>
      <c r="AE79" s="41"/>
    </row>
    <row r="83" s="2" customFormat="1" ht="6.96" customHeight="1">
      <c r="A83" s="41"/>
      <c r="B83" s="64"/>
      <c r="C83" s="65"/>
      <c r="D83" s="65"/>
      <c r="E83" s="65"/>
      <c r="F83" s="65"/>
      <c r="G83" s="65"/>
      <c r="H83" s="65"/>
      <c r="I83" s="65"/>
      <c r="J83" s="65"/>
      <c r="K83" s="65"/>
      <c r="L83" s="147"/>
      <c r="S83" s="41"/>
      <c r="T83" s="41"/>
      <c r="U83" s="41"/>
      <c r="V83" s="41"/>
      <c r="W83" s="41"/>
      <c r="X83" s="41"/>
      <c r="Y83" s="41"/>
      <c r="Z83" s="41"/>
      <c r="AA83" s="41"/>
      <c r="AB83" s="41"/>
      <c r="AC83" s="41"/>
      <c r="AD83" s="41"/>
      <c r="AE83" s="41"/>
    </row>
    <row r="84" s="2" customFormat="1" ht="24.96" customHeight="1">
      <c r="A84" s="41"/>
      <c r="B84" s="42"/>
      <c r="C84" s="26" t="s">
        <v>111</v>
      </c>
      <c r="D84" s="43"/>
      <c r="E84" s="43"/>
      <c r="F84" s="43"/>
      <c r="G84" s="43"/>
      <c r="H84" s="43"/>
      <c r="I84" s="43"/>
      <c r="J84" s="43"/>
      <c r="K84" s="43"/>
      <c r="L84" s="147"/>
      <c r="S84" s="41"/>
      <c r="T84" s="41"/>
      <c r="U84" s="41"/>
      <c r="V84" s="41"/>
      <c r="W84" s="41"/>
      <c r="X84" s="41"/>
      <c r="Y84" s="41"/>
      <c r="Z84" s="41"/>
      <c r="AA84" s="41"/>
      <c r="AB84" s="41"/>
      <c r="AC84" s="41"/>
      <c r="AD84" s="41"/>
      <c r="AE84" s="41"/>
    </row>
    <row r="85" s="2" customFormat="1" ht="6.96" customHeight="1">
      <c r="A85" s="41"/>
      <c r="B85" s="42"/>
      <c r="C85" s="43"/>
      <c r="D85" s="43"/>
      <c r="E85" s="43"/>
      <c r="F85" s="43"/>
      <c r="G85" s="43"/>
      <c r="H85" s="43"/>
      <c r="I85" s="43"/>
      <c r="J85" s="43"/>
      <c r="K85" s="43"/>
      <c r="L85" s="147"/>
      <c r="S85" s="41"/>
      <c r="T85" s="41"/>
      <c r="U85" s="41"/>
      <c r="V85" s="41"/>
      <c r="W85" s="41"/>
      <c r="X85" s="41"/>
      <c r="Y85" s="41"/>
      <c r="Z85" s="41"/>
      <c r="AA85" s="41"/>
      <c r="AB85" s="41"/>
      <c r="AC85" s="41"/>
      <c r="AD85" s="41"/>
      <c r="AE85" s="41"/>
    </row>
    <row r="86" s="2" customFormat="1" ht="12" customHeight="1">
      <c r="A86" s="41"/>
      <c r="B86" s="42"/>
      <c r="C86" s="35" t="s">
        <v>16</v>
      </c>
      <c r="D86" s="43"/>
      <c r="E86" s="43"/>
      <c r="F86" s="43"/>
      <c r="G86" s="43"/>
      <c r="H86" s="43"/>
      <c r="I86" s="43"/>
      <c r="J86" s="43"/>
      <c r="K86" s="43"/>
      <c r="L86" s="147"/>
      <c r="S86" s="41"/>
      <c r="T86" s="41"/>
      <c r="U86" s="41"/>
      <c r="V86" s="41"/>
      <c r="W86" s="41"/>
      <c r="X86" s="41"/>
      <c r="Y86" s="41"/>
      <c r="Z86" s="41"/>
      <c r="AA86" s="41"/>
      <c r="AB86" s="41"/>
      <c r="AC86" s="41"/>
      <c r="AD86" s="41"/>
      <c r="AE86" s="41"/>
    </row>
    <row r="87" s="2" customFormat="1" ht="26.25" customHeight="1">
      <c r="A87" s="41"/>
      <c r="B87" s="42"/>
      <c r="C87" s="43"/>
      <c r="D87" s="43"/>
      <c r="E87" s="172" t="str">
        <f>E7</f>
        <v>TRANSFORMACE DOMOVA ČERNOVICE - LIDMAŇ II.- TELČ – DEMOLICE STÁVAJÍCÍHO OBJEKTU STODOLY</v>
      </c>
      <c r="F87" s="35"/>
      <c r="G87" s="35"/>
      <c r="H87" s="35"/>
      <c r="I87" s="43"/>
      <c r="J87" s="43"/>
      <c r="K87" s="43"/>
      <c r="L87" s="147"/>
      <c r="S87" s="41"/>
      <c r="T87" s="41"/>
      <c r="U87" s="41"/>
      <c r="V87" s="41"/>
      <c r="W87" s="41"/>
      <c r="X87" s="41"/>
      <c r="Y87" s="41"/>
      <c r="Z87" s="41"/>
      <c r="AA87" s="41"/>
      <c r="AB87" s="41"/>
      <c r="AC87" s="41"/>
      <c r="AD87" s="41"/>
      <c r="AE87" s="41"/>
    </row>
    <row r="88" s="1" customFormat="1" ht="12" customHeight="1">
      <c r="B88" s="24"/>
      <c r="C88" s="35" t="s">
        <v>98</v>
      </c>
      <c r="D88" s="25"/>
      <c r="E88" s="25"/>
      <c r="F88" s="25"/>
      <c r="G88" s="25"/>
      <c r="H88" s="25"/>
      <c r="I88" s="25"/>
      <c r="J88" s="25"/>
      <c r="K88" s="25"/>
      <c r="L88" s="23"/>
    </row>
    <row r="89" s="2" customFormat="1" ht="16.5" customHeight="1">
      <c r="A89" s="41"/>
      <c r="B89" s="42"/>
      <c r="C89" s="43"/>
      <c r="D89" s="43"/>
      <c r="E89" s="172" t="s">
        <v>99</v>
      </c>
      <c r="F89" s="43"/>
      <c r="G89" s="43"/>
      <c r="H89" s="43"/>
      <c r="I89" s="43"/>
      <c r="J89" s="43"/>
      <c r="K89" s="43"/>
      <c r="L89" s="147"/>
      <c r="S89" s="41"/>
      <c r="T89" s="41"/>
      <c r="U89" s="41"/>
      <c r="V89" s="41"/>
      <c r="W89" s="41"/>
      <c r="X89" s="41"/>
      <c r="Y89" s="41"/>
      <c r="Z89" s="41"/>
      <c r="AA89" s="41"/>
      <c r="AB89" s="41"/>
      <c r="AC89" s="41"/>
      <c r="AD89" s="41"/>
      <c r="AE89" s="41"/>
    </row>
    <row r="90" s="2" customFormat="1" ht="12" customHeight="1">
      <c r="A90" s="41"/>
      <c r="B90" s="42"/>
      <c r="C90" s="35" t="s">
        <v>100</v>
      </c>
      <c r="D90" s="43"/>
      <c r="E90" s="43"/>
      <c r="F90" s="43"/>
      <c r="G90" s="43"/>
      <c r="H90" s="43"/>
      <c r="I90" s="43"/>
      <c r="J90" s="43"/>
      <c r="K90" s="43"/>
      <c r="L90" s="147"/>
      <c r="S90" s="41"/>
      <c r="T90" s="41"/>
      <c r="U90" s="41"/>
      <c r="V90" s="41"/>
      <c r="W90" s="41"/>
      <c r="X90" s="41"/>
      <c r="Y90" s="41"/>
      <c r="Z90" s="41"/>
      <c r="AA90" s="41"/>
      <c r="AB90" s="41"/>
      <c r="AC90" s="41"/>
      <c r="AD90" s="41"/>
      <c r="AE90" s="41"/>
    </row>
    <row r="91" s="2" customFormat="1" ht="30" customHeight="1">
      <c r="A91" s="41"/>
      <c r="B91" s="42"/>
      <c r="C91" s="43"/>
      <c r="D91" s="43"/>
      <c r="E91" s="72" t="str">
        <f>E11</f>
        <v>SO 01.2 - Střecha a další stavební úpravy sousedního objektu</v>
      </c>
      <c r="F91" s="43"/>
      <c r="G91" s="43"/>
      <c r="H91" s="43"/>
      <c r="I91" s="43"/>
      <c r="J91" s="43"/>
      <c r="K91" s="43"/>
      <c r="L91" s="147"/>
      <c r="S91" s="41"/>
      <c r="T91" s="41"/>
      <c r="U91" s="41"/>
      <c r="V91" s="41"/>
      <c r="W91" s="41"/>
      <c r="X91" s="41"/>
      <c r="Y91" s="41"/>
      <c r="Z91" s="41"/>
      <c r="AA91" s="41"/>
      <c r="AB91" s="41"/>
      <c r="AC91" s="41"/>
      <c r="AD91" s="41"/>
      <c r="AE91" s="41"/>
    </row>
    <row r="92" s="2" customFormat="1" ht="6.96" customHeight="1">
      <c r="A92" s="41"/>
      <c r="B92" s="42"/>
      <c r="C92" s="43"/>
      <c r="D92" s="43"/>
      <c r="E92" s="43"/>
      <c r="F92" s="43"/>
      <c r="G92" s="43"/>
      <c r="H92" s="43"/>
      <c r="I92" s="43"/>
      <c r="J92" s="43"/>
      <c r="K92" s="43"/>
      <c r="L92" s="147"/>
      <c r="S92" s="41"/>
      <c r="T92" s="41"/>
      <c r="U92" s="41"/>
      <c r="V92" s="41"/>
      <c r="W92" s="41"/>
      <c r="X92" s="41"/>
      <c r="Y92" s="41"/>
      <c r="Z92" s="41"/>
      <c r="AA92" s="41"/>
      <c r="AB92" s="41"/>
      <c r="AC92" s="41"/>
      <c r="AD92" s="41"/>
      <c r="AE92" s="41"/>
    </row>
    <row r="93" s="2" customFormat="1" ht="12" customHeight="1">
      <c r="A93" s="41"/>
      <c r="B93" s="42"/>
      <c r="C93" s="35" t="s">
        <v>21</v>
      </c>
      <c r="D93" s="43"/>
      <c r="E93" s="43"/>
      <c r="F93" s="30" t="str">
        <f>F14</f>
        <v>Telč</v>
      </c>
      <c r="G93" s="43"/>
      <c r="H93" s="43"/>
      <c r="I93" s="35" t="s">
        <v>23</v>
      </c>
      <c r="J93" s="75" t="str">
        <f>IF(J14="","",J14)</f>
        <v>27. 2. 2024</v>
      </c>
      <c r="K93" s="43"/>
      <c r="L93" s="147"/>
      <c r="S93" s="41"/>
      <c r="T93" s="41"/>
      <c r="U93" s="41"/>
      <c r="V93" s="41"/>
      <c r="W93" s="41"/>
      <c r="X93" s="41"/>
      <c r="Y93" s="41"/>
      <c r="Z93" s="41"/>
      <c r="AA93" s="41"/>
      <c r="AB93" s="41"/>
      <c r="AC93" s="41"/>
      <c r="AD93" s="41"/>
      <c r="AE93" s="41"/>
    </row>
    <row r="94" s="2" customFormat="1" ht="6.96" customHeight="1">
      <c r="A94" s="41"/>
      <c r="B94" s="42"/>
      <c r="C94" s="43"/>
      <c r="D94" s="43"/>
      <c r="E94" s="43"/>
      <c r="F94" s="43"/>
      <c r="G94" s="43"/>
      <c r="H94" s="43"/>
      <c r="I94" s="43"/>
      <c r="J94" s="43"/>
      <c r="K94" s="43"/>
      <c r="L94" s="147"/>
      <c r="S94" s="41"/>
      <c r="T94" s="41"/>
      <c r="U94" s="41"/>
      <c r="V94" s="41"/>
      <c r="W94" s="41"/>
      <c r="X94" s="41"/>
      <c r="Y94" s="41"/>
      <c r="Z94" s="41"/>
      <c r="AA94" s="41"/>
      <c r="AB94" s="41"/>
      <c r="AC94" s="41"/>
      <c r="AD94" s="41"/>
      <c r="AE94" s="41"/>
    </row>
    <row r="95" s="2" customFormat="1" ht="40.05" customHeight="1">
      <c r="A95" s="41"/>
      <c r="B95" s="42"/>
      <c r="C95" s="35" t="s">
        <v>25</v>
      </c>
      <c r="D95" s="43"/>
      <c r="E95" s="43"/>
      <c r="F95" s="30" t="str">
        <f>E17</f>
        <v>Kraj Vysočina, Žižkova 1882/57, 56 01 Jihlava</v>
      </c>
      <c r="G95" s="43"/>
      <c r="H95" s="43"/>
      <c r="I95" s="35" t="s">
        <v>31</v>
      </c>
      <c r="J95" s="39" t="str">
        <f>E23</f>
        <v xml:space="preserve">Artprojekt  Jihlava spol. s r.o., 586 01 Jihlava</v>
      </c>
      <c r="K95" s="43"/>
      <c r="L95" s="147"/>
      <c r="S95" s="41"/>
      <c r="T95" s="41"/>
      <c r="U95" s="41"/>
      <c r="V95" s="41"/>
      <c r="W95" s="41"/>
      <c r="X95" s="41"/>
      <c r="Y95" s="41"/>
      <c r="Z95" s="41"/>
      <c r="AA95" s="41"/>
      <c r="AB95" s="41"/>
      <c r="AC95" s="41"/>
      <c r="AD95" s="41"/>
      <c r="AE95" s="41"/>
    </row>
    <row r="96" s="2" customFormat="1" ht="15.15" customHeight="1">
      <c r="A96" s="41"/>
      <c r="B96" s="42"/>
      <c r="C96" s="35" t="s">
        <v>29</v>
      </c>
      <c r="D96" s="43"/>
      <c r="E96" s="43"/>
      <c r="F96" s="30" t="str">
        <f>IF(E20="","",E20)</f>
        <v>Vyplň údaj</v>
      </c>
      <c r="G96" s="43"/>
      <c r="H96" s="43"/>
      <c r="I96" s="35" t="s">
        <v>36</v>
      </c>
      <c r="J96" s="39" t="str">
        <f>E26</f>
        <v xml:space="preserve"> </v>
      </c>
      <c r="K96" s="43"/>
      <c r="L96" s="147"/>
      <c r="S96" s="41"/>
      <c r="T96" s="41"/>
      <c r="U96" s="41"/>
      <c r="V96" s="41"/>
      <c r="W96" s="41"/>
      <c r="X96" s="41"/>
      <c r="Y96" s="41"/>
      <c r="Z96" s="41"/>
      <c r="AA96" s="41"/>
      <c r="AB96" s="41"/>
      <c r="AC96" s="41"/>
      <c r="AD96" s="41"/>
      <c r="AE96" s="41"/>
    </row>
    <row r="97" s="2" customFormat="1" ht="10.32" customHeight="1">
      <c r="A97" s="41"/>
      <c r="B97" s="42"/>
      <c r="C97" s="43"/>
      <c r="D97" s="43"/>
      <c r="E97" s="43"/>
      <c r="F97" s="43"/>
      <c r="G97" s="43"/>
      <c r="H97" s="43"/>
      <c r="I97" s="43"/>
      <c r="J97" s="43"/>
      <c r="K97" s="43"/>
      <c r="L97" s="147"/>
      <c r="S97" s="41"/>
      <c r="T97" s="41"/>
      <c r="U97" s="41"/>
      <c r="V97" s="41"/>
      <c r="W97" s="41"/>
      <c r="X97" s="41"/>
      <c r="Y97" s="41"/>
      <c r="Z97" s="41"/>
      <c r="AA97" s="41"/>
      <c r="AB97" s="41"/>
      <c r="AC97" s="41"/>
      <c r="AD97" s="41"/>
      <c r="AE97" s="41"/>
    </row>
    <row r="98" s="11" customFormat="1" ht="29.28" customHeight="1">
      <c r="A98" s="188"/>
      <c r="B98" s="189"/>
      <c r="C98" s="190" t="s">
        <v>112</v>
      </c>
      <c r="D98" s="191" t="s">
        <v>59</v>
      </c>
      <c r="E98" s="191" t="s">
        <v>55</v>
      </c>
      <c r="F98" s="191" t="s">
        <v>56</v>
      </c>
      <c r="G98" s="191" t="s">
        <v>113</v>
      </c>
      <c r="H98" s="191" t="s">
        <v>114</v>
      </c>
      <c r="I98" s="191" t="s">
        <v>115</v>
      </c>
      <c r="J98" s="191" t="s">
        <v>104</v>
      </c>
      <c r="K98" s="192" t="s">
        <v>116</v>
      </c>
      <c r="L98" s="193"/>
      <c r="M98" s="95" t="s">
        <v>19</v>
      </c>
      <c r="N98" s="96" t="s">
        <v>44</v>
      </c>
      <c r="O98" s="96" t="s">
        <v>117</v>
      </c>
      <c r="P98" s="96" t="s">
        <v>118</v>
      </c>
      <c r="Q98" s="96" t="s">
        <v>119</v>
      </c>
      <c r="R98" s="96" t="s">
        <v>120</v>
      </c>
      <c r="S98" s="96" t="s">
        <v>121</v>
      </c>
      <c r="T98" s="97" t="s">
        <v>122</v>
      </c>
      <c r="U98" s="188"/>
      <c r="V98" s="188"/>
      <c r="W98" s="188"/>
      <c r="X98" s="188"/>
      <c r="Y98" s="188"/>
      <c r="Z98" s="188"/>
      <c r="AA98" s="188"/>
      <c r="AB98" s="188"/>
      <c r="AC98" s="188"/>
      <c r="AD98" s="188"/>
      <c r="AE98" s="188"/>
    </row>
    <row r="99" s="2" customFormat="1" ht="22.8" customHeight="1">
      <c r="A99" s="41"/>
      <c r="B99" s="42"/>
      <c r="C99" s="102" t="s">
        <v>123</v>
      </c>
      <c r="D99" s="43"/>
      <c r="E99" s="43"/>
      <c r="F99" s="43"/>
      <c r="G99" s="43"/>
      <c r="H99" s="43"/>
      <c r="I99" s="43"/>
      <c r="J99" s="194">
        <f>BK99</f>
        <v>0</v>
      </c>
      <c r="K99" s="43"/>
      <c r="L99" s="47"/>
      <c r="M99" s="98"/>
      <c r="N99" s="195"/>
      <c r="O99" s="99"/>
      <c r="P99" s="196">
        <f>P100+P220+P388</f>
        <v>0</v>
      </c>
      <c r="Q99" s="99"/>
      <c r="R99" s="196">
        <f>R100+R220+R388</f>
        <v>48.850267639999998</v>
      </c>
      <c r="S99" s="99"/>
      <c r="T99" s="197">
        <f>T100+T220+T388</f>
        <v>14.679866799999997</v>
      </c>
      <c r="U99" s="41"/>
      <c r="V99" s="41"/>
      <c r="W99" s="41"/>
      <c r="X99" s="41"/>
      <c r="Y99" s="41"/>
      <c r="Z99" s="41"/>
      <c r="AA99" s="41"/>
      <c r="AB99" s="41"/>
      <c r="AC99" s="41"/>
      <c r="AD99" s="41"/>
      <c r="AE99" s="41"/>
      <c r="AT99" s="20" t="s">
        <v>73</v>
      </c>
      <c r="AU99" s="20" t="s">
        <v>105</v>
      </c>
      <c r="BK99" s="198">
        <f>BK100+BK220+BK388</f>
        <v>0</v>
      </c>
    </row>
    <row r="100" s="12" customFormat="1" ht="25.92" customHeight="1">
      <c r="A100" s="12"/>
      <c r="B100" s="199"/>
      <c r="C100" s="200"/>
      <c r="D100" s="201" t="s">
        <v>73</v>
      </c>
      <c r="E100" s="202" t="s">
        <v>124</v>
      </c>
      <c r="F100" s="202" t="s">
        <v>125</v>
      </c>
      <c r="G100" s="200"/>
      <c r="H100" s="200"/>
      <c r="I100" s="203"/>
      <c r="J100" s="204">
        <f>BK100</f>
        <v>0</v>
      </c>
      <c r="K100" s="200"/>
      <c r="L100" s="205"/>
      <c r="M100" s="206"/>
      <c r="N100" s="207"/>
      <c r="O100" s="207"/>
      <c r="P100" s="208">
        <f>P101+P117+P123+P139+P168+P216</f>
        <v>0</v>
      </c>
      <c r="Q100" s="207"/>
      <c r="R100" s="208">
        <f>R101+R117+R123+R139+R168+R216</f>
        <v>32.107475900000004</v>
      </c>
      <c r="S100" s="207"/>
      <c r="T100" s="209">
        <f>T101+T117+T123+T139+T168+T216</f>
        <v>3.363</v>
      </c>
      <c r="U100" s="12"/>
      <c r="V100" s="12"/>
      <c r="W100" s="12"/>
      <c r="X100" s="12"/>
      <c r="Y100" s="12"/>
      <c r="Z100" s="12"/>
      <c r="AA100" s="12"/>
      <c r="AB100" s="12"/>
      <c r="AC100" s="12"/>
      <c r="AD100" s="12"/>
      <c r="AE100" s="12"/>
      <c r="AR100" s="210" t="s">
        <v>81</v>
      </c>
      <c r="AT100" s="211" t="s">
        <v>73</v>
      </c>
      <c r="AU100" s="211" t="s">
        <v>74</v>
      </c>
      <c r="AY100" s="210" t="s">
        <v>126</v>
      </c>
      <c r="BK100" s="212">
        <f>BK101+BK117+BK123+BK139+BK168+BK216</f>
        <v>0</v>
      </c>
    </row>
    <row r="101" s="12" customFormat="1" ht="22.8" customHeight="1">
      <c r="A101" s="12"/>
      <c r="B101" s="199"/>
      <c r="C101" s="200"/>
      <c r="D101" s="201" t="s">
        <v>73</v>
      </c>
      <c r="E101" s="213" t="s">
        <v>83</v>
      </c>
      <c r="F101" s="213" t="s">
        <v>346</v>
      </c>
      <c r="G101" s="200"/>
      <c r="H101" s="200"/>
      <c r="I101" s="203"/>
      <c r="J101" s="214">
        <f>BK101</f>
        <v>0</v>
      </c>
      <c r="K101" s="200"/>
      <c r="L101" s="205"/>
      <c r="M101" s="206"/>
      <c r="N101" s="207"/>
      <c r="O101" s="207"/>
      <c r="P101" s="208">
        <f>SUM(P102:P116)</f>
        <v>0</v>
      </c>
      <c r="Q101" s="207"/>
      <c r="R101" s="208">
        <f>SUM(R102:R116)</f>
        <v>24.5166</v>
      </c>
      <c r="S101" s="207"/>
      <c r="T101" s="209">
        <f>SUM(T102:T116)</f>
        <v>0</v>
      </c>
      <c r="U101" s="12"/>
      <c r="V101" s="12"/>
      <c r="W101" s="12"/>
      <c r="X101" s="12"/>
      <c r="Y101" s="12"/>
      <c r="Z101" s="12"/>
      <c r="AA101" s="12"/>
      <c r="AB101" s="12"/>
      <c r="AC101" s="12"/>
      <c r="AD101" s="12"/>
      <c r="AE101" s="12"/>
      <c r="AR101" s="210" t="s">
        <v>81</v>
      </c>
      <c r="AT101" s="211" t="s">
        <v>73</v>
      </c>
      <c r="AU101" s="211" t="s">
        <v>81</v>
      </c>
      <c r="AY101" s="210" t="s">
        <v>126</v>
      </c>
      <c r="BK101" s="212">
        <f>SUM(BK102:BK116)</f>
        <v>0</v>
      </c>
    </row>
    <row r="102" s="2" customFormat="1" ht="16.5" customHeight="1">
      <c r="A102" s="41"/>
      <c r="B102" s="42"/>
      <c r="C102" s="215" t="s">
        <v>81</v>
      </c>
      <c r="D102" s="215" t="s">
        <v>128</v>
      </c>
      <c r="E102" s="216" t="s">
        <v>347</v>
      </c>
      <c r="F102" s="217" t="s">
        <v>348</v>
      </c>
      <c r="G102" s="218" t="s">
        <v>349</v>
      </c>
      <c r="H102" s="219">
        <v>12</v>
      </c>
      <c r="I102" s="220"/>
      <c r="J102" s="221">
        <f>ROUND(I102*H102,2)</f>
        <v>0</v>
      </c>
      <c r="K102" s="217" t="s">
        <v>132</v>
      </c>
      <c r="L102" s="47"/>
      <c r="M102" s="222" t="s">
        <v>19</v>
      </c>
      <c r="N102" s="223" t="s">
        <v>45</v>
      </c>
      <c r="O102" s="87"/>
      <c r="P102" s="224">
        <f>O102*H102</f>
        <v>0</v>
      </c>
      <c r="Q102" s="224">
        <v>0.0026900000000000001</v>
      </c>
      <c r="R102" s="224">
        <f>Q102*H102</f>
        <v>0.032280000000000003</v>
      </c>
      <c r="S102" s="224">
        <v>0</v>
      </c>
      <c r="T102" s="225">
        <f>S102*H102</f>
        <v>0</v>
      </c>
      <c r="U102" s="41"/>
      <c r="V102" s="41"/>
      <c r="W102" s="41"/>
      <c r="X102" s="41"/>
      <c r="Y102" s="41"/>
      <c r="Z102" s="41"/>
      <c r="AA102" s="41"/>
      <c r="AB102" s="41"/>
      <c r="AC102" s="41"/>
      <c r="AD102" s="41"/>
      <c r="AE102" s="41"/>
      <c r="AR102" s="226" t="s">
        <v>133</v>
      </c>
      <c r="AT102" s="226" t="s">
        <v>128</v>
      </c>
      <c r="AU102" s="226" t="s">
        <v>83</v>
      </c>
      <c r="AY102" s="20" t="s">
        <v>126</v>
      </c>
      <c r="BE102" s="227">
        <f>IF(N102="základní",J102,0)</f>
        <v>0</v>
      </c>
      <c r="BF102" s="227">
        <f>IF(N102="snížená",J102,0)</f>
        <v>0</v>
      </c>
      <c r="BG102" s="227">
        <f>IF(N102="zákl. přenesená",J102,0)</f>
        <v>0</v>
      </c>
      <c r="BH102" s="227">
        <f>IF(N102="sníž. přenesená",J102,0)</f>
        <v>0</v>
      </c>
      <c r="BI102" s="227">
        <f>IF(N102="nulová",J102,0)</f>
        <v>0</v>
      </c>
      <c r="BJ102" s="20" t="s">
        <v>81</v>
      </c>
      <c r="BK102" s="227">
        <f>ROUND(I102*H102,2)</f>
        <v>0</v>
      </c>
      <c r="BL102" s="20" t="s">
        <v>133</v>
      </c>
      <c r="BM102" s="226" t="s">
        <v>350</v>
      </c>
    </row>
    <row r="103" s="2" customFormat="1">
      <c r="A103" s="41"/>
      <c r="B103" s="42"/>
      <c r="C103" s="43"/>
      <c r="D103" s="228" t="s">
        <v>135</v>
      </c>
      <c r="E103" s="43"/>
      <c r="F103" s="229" t="s">
        <v>351</v>
      </c>
      <c r="G103" s="43"/>
      <c r="H103" s="43"/>
      <c r="I103" s="230"/>
      <c r="J103" s="43"/>
      <c r="K103" s="43"/>
      <c r="L103" s="47"/>
      <c r="M103" s="231"/>
      <c r="N103" s="232"/>
      <c r="O103" s="87"/>
      <c r="P103" s="87"/>
      <c r="Q103" s="87"/>
      <c r="R103" s="87"/>
      <c r="S103" s="87"/>
      <c r="T103" s="88"/>
      <c r="U103" s="41"/>
      <c r="V103" s="41"/>
      <c r="W103" s="41"/>
      <c r="X103" s="41"/>
      <c r="Y103" s="41"/>
      <c r="Z103" s="41"/>
      <c r="AA103" s="41"/>
      <c r="AB103" s="41"/>
      <c r="AC103" s="41"/>
      <c r="AD103" s="41"/>
      <c r="AE103" s="41"/>
      <c r="AT103" s="20" t="s">
        <v>135</v>
      </c>
      <c r="AU103" s="20" t="s">
        <v>83</v>
      </c>
    </row>
    <row r="104" s="2" customFormat="1">
      <c r="A104" s="41"/>
      <c r="B104" s="42"/>
      <c r="C104" s="43"/>
      <c r="D104" s="233" t="s">
        <v>137</v>
      </c>
      <c r="E104" s="43"/>
      <c r="F104" s="234" t="s">
        <v>352</v>
      </c>
      <c r="G104" s="43"/>
      <c r="H104" s="43"/>
      <c r="I104" s="230"/>
      <c r="J104" s="43"/>
      <c r="K104" s="43"/>
      <c r="L104" s="47"/>
      <c r="M104" s="231"/>
      <c r="N104" s="232"/>
      <c r="O104" s="87"/>
      <c r="P104" s="87"/>
      <c r="Q104" s="87"/>
      <c r="R104" s="87"/>
      <c r="S104" s="87"/>
      <c r="T104" s="88"/>
      <c r="U104" s="41"/>
      <c r="V104" s="41"/>
      <c r="W104" s="41"/>
      <c r="X104" s="41"/>
      <c r="Y104" s="41"/>
      <c r="Z104" s="41"/>
      <c r="AA104" s="41"/>
      <c r="AB104" s="41"/>
      <c r="AC104" s="41"/>
      <c r="AD104" s="41"/>
      <c r="AE104" s="41"/>
      <c r="AT104" s="20" t="s">
        <v>137</v>
      </c>
      <c r="AU104" s="20" t="s">
        <v>83</v>
      </c>
    </row>
    <row r="105" s="13" customFormat="1">
      <c r="A105" s="13"/>
      <c r="B105" s="235"/>
      <c r="C105" s="236"/>
      <c r="D105" s="228" t="s">
        <v>139</v>
      </c>
      <c r="E105" s="237" t="s">
        <v>19</v>
      </c>
      <c r="F105" s="238" t="s">
        <v>353</v>
      </c>
      <c r="G105" s="236"/>
      <c r="H105" s="239">
        <v>12</v>
      </c>
      <c r="I105" s="240"/>
      <c r="J105" s="236"/>
      <c r="K105" s="236"/>
      <c r="L105" s="241"/>
      <c r="M105" s="242"/>
      <c r="N105" s="243"/>
      <c r="O105" s="243"/>
      <c r="P105" s="243"/>
      <c r="Q105" s="243"/>
      <c r="R105" s="243"/>
      <c r="S105" s="243"/>
      <c r="T105" s="244"/>
      <c r="U105" s="13"/>
      <c r="V105" s="13"/>
      <c r="W105" s="13"/>
      <c r="X105" s="13"/>
      <c r="Y105" s="13"/>
      <c r="Z105" s="13"/>
      <c r="AA105" s="13"/>
      <c r="AB105" s="13"/>
      <c r="AC105" s="13"/>
      <c r="AD105" s="13"/>
      <c r="AE105" s="13"/>
      <c r="AT105" s="245" t="s">
        <v>139</v>
      </c>
      <c r="AU105" s="245" t="s">
        <v>83</v>
      </c>
      <c r="AV105" s="13" t="s">
        <v>83</v>
      </c>
      <c r="AW105" s="13" t="s">
        <v>35</v>
      </c>
      <c r="AX105" s="13" t="s">
        <v>74</v>
      </c>
      <c r="AY105" s="245" t="s">
        <v>126</v>
      </c>
    </row>
    <row r="106" s="14" customFormat="1">
      <c r="A106" s="14"/>
      <c r="B106" s="246"/>
      <c r="C106" s="247"/>
      <c r="D106" s="228" t="s">
        <v>139</v>
      </c>
      <c r="E106" s="248" t="s">
        <v>19</v>
      </c>
      <c r="F106" s="249" t="s">
        <v>142</v>
      </c>
      <c r="G106" s="247"/>
      <c r="H106" s="250">
        <v>12</v>
      </c>
      <c r="I106" s="251"/>
      <c r="J106" s="247"/>
      <c r="K106" s="247"/>
      <c r="L106" s="252"/>
      <c r="M106" s="253"/>
      <c r="N106" s="254"/>
      <c r="O106" s="254"/>
      <c r="P106" s="254"/>
      <c r="Q106" s="254"/>
      <c r="R106" s="254"/>
      <c r="S106" s="254"/>
      <c r="T106" s="255"/>
      <c r="U106" s="14"/>
      <c r="V106" s="14"/>
      <c r="W106" s="14"/>
      <c r="X106" s="14"/>
      <c r="Y106" s="14"/>
      <c r="Z106" s="14"/>
      <c r="AA106" s="14"/>
      <c r="AB106" s="14"/>
      <c r="AC106" s="14"/>
      <c r="AD106" s="14"/>
      <c r="AE106" s="14"/>
      <c r="AT106" s="256" t="s">
        <v>139</v>
      </c>
      <c r="AU106" s="256" t="s">
        <v>83</v>
      </c>
      <c r="AV106" s="14" t="s">
        <v>133</v>
      </c>
      <c r="AW106" s="14" t="s">
        <v>35</v>
      </c>
      <c r="AX106" s="14" t="s">
        <v>81</v>
      </c>
      <c r="AY106" s="256" t="s">
        <v>126</v>
      </c>
    </row>
    <row r="107" s="2" customFormat="1" ht="16.5" customHeight="1">
      <c r="A107" s="41"/>
      <c r="B107" s="42"/>
      <c r="C107" s="215" t="s">
        <v>83</v>
      </c>
      <c r="D107" s="215" t="s">
        <v>128</v>
      </c>
      <c r="E107" s="216" t="s">
        <v>354</v>
      </c>
      <c r="F107" s="217" t="s">
        <v>355</v>
      </c>
      <c r="G107" s="218" t="s">
        <v>349</v>
      </c>
      <c r="H107" s="219">
        <v>12</v>
      </c>
      <c r="I107" s="220"/>
      <c r="J107" s="221">
        <f>ROUND(I107*H107,2)</f>
        <v>0</v>
      </c>
      <c r="K107" s="217" t="s">
        <v>132</v>
      </c>
      <c r="L107" s="47"/>
      <c r="M107" s="222" t="s">
        <v>19</v>
      </c>
      <c r="N107" s="223" t="s">
        <v>45</v>
      </c>
      <c r="O107" s="87"/>
      <c r="P107" s="224">
        <f>O107*H107</f>
        <v>0</v>
      </c>
      <c r="Q107" s="224">
        <v>0</v>
      </c>
      <c r="R107" s="224">
        <f>Q107*H107</f>
        <v>0</v>
      </c>
      <c r="S107" s="224">
        <v>0</v>
      </c>
      <c r="T107" s="225">
        <f>S107*H107</f>
        <v>0</v>
      </c>
      <c r="U107" s="41"/>
      <c r="V107" s="41"/>
      <c r="W107" s="41"/>
      <c r="X107" s="41"/>
      <c r="Y107" s="41"/>
      <c r="Z107" s="41"/>
      <c r="AA107" s="41"/>
      <c r="AB107" s="41"/>
      <c r="AC107" s="41"/>
      <c r="AD107" s="41"/>
      <c r="AE107" s="41"/>
      <c r="AR107" s="226" t="s">
        <v>133</v>
      </c>
      <c r="AT107" s="226" t="s">
        <v>128</v>
      </c>
      <c r="AU107" s="226" t="s">
        <v>83</v>
      </c>
      <c r="AY107" s="20" t="s">
        <v>126</v>
      </c>
      <c r="BE107" s="227">
        <f>IF(N107="základní",J107,0)</f>
        <v>0</v>
      </c>
      <c r="BF107" s="227">
        <f>IF(N107="snížená",J107,0)</f>
        <v>0</v>
      </c>
      <c r="BG107" s="227">
        <f>IF(N107="zákl. přenesená",J107,0)</f>
        <v>0</v>
      </c>
      <c r="BH107" s="227">
        <f>IF(N107="sníž. přenesená",J107,0)</f>
        <v>0</v>
      </c>
      <c r="BI107" s="227">
        <f>IF(N107="nulová",J107,0)</f>
        <v>0</v>
      </c>
      <c r="BJ107" s="20" t="s">
        <v>81</v>
      </c>
      <c r="BK107" s="227">
        <f>ROUND(I107*H107,2)</f>
        <v>0</v>
      </c>
      <c r="BL107" s="20" t="s">
        <v>133</v>
      </c>
      <c r="BM107" s="226" t="s">
        <v>356</v>
      </c>
    </row>
    <row r="108" s="2" customFormat="1">
      <c r="A108" s="41"/>
      <c r="B108" s="42"/>
      <c r="C108" s="43"/>
      <c r="D108" s="228" t="s">
        <v>135</v>
      </c>
      <c r="E108" s="43"/>
      <c r="F108" s="229" t="s">
        <v>357</v>
      </c>
      <c r="G108" s="43"/>
      <c r="H108" s="43"/>
      <c r="I108" s="230"/>
      <c r="J108" s="43"/>
      <c r="K108" s="43"/>
      <c r="L108" s="47"/>
      <c r="M108" s="231"/>
      <c r="N108" s="232"/>
      <c r="O108" s="87"/>
      <c r="P108" s="87"/>
      <c r="Q108" s="87"/>
      <c r="R108" s="87"/>
      <c r="S108" s="87"/>
      <c r="T108" s="88"/>
      <c r="U108" s="41"/>
      <c r="V108" s="41"/>
      <c r="W108" s="41"/>
      <c r="X108" s="41"/>
      <c r="Y108" s="41"/>
      <c r="Z108" s="41"/>
      <c r="AA108" s="41"/>
      <c r="AB108" s="41"/>
      <c r="AC108" s="41"/>
      <c r="AD108" s="41"/>
      <c r="AE108" s="41"/>
      <c r="AT108" s="20" t="s">
        <v>135</v>
      </c>
      <c r="AU108" s="20" t="s">
        <v>83</v>
      </c>
    </row>
    <row r="109" s="2" customFormat="1">
      <c r="A109" s="41"/>
      <c r="B109" s="42"/>
      <c r="C109" s="43"/>
      <c r="D109" s="233" t="s">
        <v>137</v>
      </c>
      <c r="E109" s="43"/>
      <c r="F109" s="234" t="s">
        <v>358</v>
      </c>
      <c r="G109" s="43"/>
      <c r="H109" s="43"/>
      <c r="I109" s="230"/>
      <c r="J109" s="43"/>
      <c r="K109" s="43"/>
      <c r="L109" s="47"/>
      <c r="M109" s="231"/>
      <c r="N109" s="232"/>
      <c r="O109" s="87"/>
      <c r="P109" s="87"/>
      <c r="Q109" s="87"/>
      <c r="R109" s="87"/>
      <c r="S109" s="87"/>
      <c r="T109" s="88"/>
      <c r="U109" s="41"/>
      <c r="V109" s="41"/>
      <c r="W109" s="41"/>
      <c r="X109" s="41"/>
      <c r="Y109" s="41"/>
      <c r="Z109" s="41"/>
      <c r="AA109" s="41"/>
      <c r="AB109" s="41"/>
      <c r="AC109" s="41"/>
      <c r="AD109" s="41"/>
      <c r="AE109" s="41"/>
      <c r="AT109" s="20" t="s">
        <v>137</v>
      </c>
      <c r="AU109" s="20" t="s">
        <v>83</v>
      </c>
    </row>
    <row r="110" s="13" customFormat="1">
      <c r="A110" s="13"/>
      <c r="B110" s="235"/>
      <c r="C110" s="236"/>
      <c r="D110" s="228" t="s">
        <v>139</v>
      </c>
      <c r="E110" s="237" t="s">
        <v>19</v>
      </c>
      <c r="F110" s="238" t="s">
        <v>353</v>
      </c>
      <c r="G110" s="236"/>
      <c r="H110" s="239">
        <v>12</v>
      </c>
      <c r="I110" s="240"/>
      <c r="J110" s="236"/>
      <c r="K110" s="236"/>
      <c r="L110" s="241"/>
      <c r="M110" s="242"/>
      <c r="N110" s="243"/>
      <c r="O110" s="243"/>
      <c r="P110" s="243"/>
      <c r="Q110" s="243"/>
      <c r="R110" s="243"/>
      <c r="S110" s="243"/>
      <c r="T110" s="244"/>
      <c r="U110" s="13"/>
      <c r="V110" s="13"/>
      <c r="W110" s="13"/>
      <c r="X110" s="13"/>
      <c r="Y110" s="13"/>
      <c r="Z110" s="13"/>
      <c r="AA110" s="13"/>
      <c r="AB110" s="13"/>
      <c r="AC110" s="13"/>
      <c r="AD110" s="13"/>
      <c r="AE110" s="13"/>
      <c r="AT110" s="245" t="s">
        <v>139</v>
      </c>
      <c r="AU110" s="245" t="s">
        <v>83</v>
      </c>
      <c r="AV110" s="13" t="s">
        <v>83</v>
      </c>
      <c r="AW110" s="13" t="s">
        <v>35</v>
      </c>
      <c r="AX110" s="13" t="s">
        <v>74</v>
      </c>
      <c r="AY110" s="245" t="s">
        <v>126</v>
      </c>
    </row>
    <row r="111" s="14" customFormat="1">
      <c r="A111" s="14"/>
      <c r="B111" s="246"/>
      <c r="C111" s="247"/>
      <c r="D111" s="228" t="s">
        <v>139</v>
      </c>
      <c r="E111" s="248" t="s">
        <v>19</v>
      </c>
      <c r="F111" s="249" t="s">
        <v>142</v>
      </c>
      <c r="G111" s="247"/>
      <c r="H111" s="250">
        <v>12</v>
      </c>
      <c r="I111" s="251"/>
      <c r="J111" s="247"/>
      <c r="K111" s="247"/>
      <c r="L111" s="252"/>
      <c r="M111" s="253"/>
      <c r="N111" s="254"/>
      <c r="O111" s="254"/>
      <c r="P111" s="254"/>
      <c r="Q111" s="254"/>
      <c r="R111" s="254"/>
      <c r="S111" s="254"/>
      <c r="T111" s="255"/>
      <c r="U111" s="14"/>
      <c r="V111" s="14"/>
      <c r="W111" s="14"/>
      <c r="X111" s="14"/>
      <c r="Y111" s="14"/>
      <c r="Z111" s="14"/>
      <c r="AA111" s="14"/>
      <c r="AB111" s="14"/>
      <c r="AC111" s="14"/>
      <c r="AD111" s="14"/>
      <c r="AE111" s="14"/>
      <c r="AT111" s="256" t="s">
        <v>139</v>
      </c>
      <c r="AU111" s="256" t="s">
        <v>83</v>
      </c>
      <c r="AV111" s="14" t="s">
        <v>133</v>
      </c>
      <c r="AW111" s="14" t="s">
        <v>35</v>
      </c>
      <c r="AX111" s="14" t="s">
        <v>81</v>
      </c>
      <c r="AY111" s="256" t="s">
        <v>126</v>
      </c>
    </row>
    <row r="112" s="2" customFormat="1" ht="33" customHeight="1">
      <c r="A112" s="41"/>
      <c r="B112" s="42"/>
      <c r="C112" s="215" t="s">
        <v>149</v>
      </c>
      <c r="D112" s="215" t="s">
        <v>128</v>
      </c>
      <c r="E112" s="216" t="s">
        <v>359</v>
      </c>
      <c r="F112" s="217" t="s">
        <v>360</v>
      </c>
      <c r="G112" s="218" t="s">
        <v>131</v>
      </c>
      <c r="H112" s="219">
        <v>9.5999999999999996</v>
      </c>
      <c r="I112" s="220"/>
      <c r="J112" s="221">
        <f>ROUND(I112*H112,2)</f>
        <v>0</v>
      </c>
      <c r="K112" s="217" t="s">
        <v>132</v>
      </c>
      <c r="L112" s="47"/>
      <c r="M112" s="222" t="s">
        <v>19</v>
      </c>
      <c r="N112" s="223" t="s">
        <v>45</v>
      </c>
      <c r="O112" s="87"/>
      <c r="P112" s="224">
        <f>O112*H112</f>
        <v>0</v>
      </c>
      <c r="Q112" s="224">
        <v>2.5504500000000001</v>
      </c>
      <c r="R112" s="224">
        <f>Q112*H112</f>
        <v>24.48432</v>
      </c>
      <c r="S112" s="224">
        <v>0</v>
      </c>
      <c r="T112" s="225">
        <f>S112*H112</f>
        <v>0</v>
      </c>
      <c r="U112" s="41"/>
      <c r="V112" s="41"/>
      <c r="W112" s="41"/>
      <c r="X112" s="41"/>
      <c r="Y112" s="41"/>
      <c r="Z112" s="41"/>
      <c r="AA112" s="41"/>
      <c r="AB112" s="41"/>
      <c r="AC112" s="41"/>
      <c r="AD112" s="41"/>
      <c r="AE112" s="41"/>
      <c r="AR112" s="226" t="s">
        <v>133</v>
      </c>
      <c r="AT112" s="226" t="s">
        <v>128</v>
      </c>
      <c r="AU112" s="226" t="s">
        <v>83</v>
      </c>
      <c r="AY112" s="20" t="s">
        <v>126</v>
      </c>
      <c r="BE112" s="227">
        <f>IF(N112="základní",J112,0)</f>
        <v>0</v>
      </c>
      <c r="BF112" s="227">
        <f>IF(N112="snížená",J112,0)</f>
        <v>0</v>
      </c>
      <c r="BG112" s="227">
        <f>IF(N112="zákl. přenesená",J112,0)</f>
        <v>0</v>
      </c>
      <c r="BH112" s="227">
        <f>IF(N112="sníž. přenesená",J112,0)</f>
        <v>0</v>
      </c>
      <c r="BI112" s="227">
        <f>IF(N112="nulová",J112,0)</f>
        <v>0</v>
      </c>
      <c r="BJ112" s="20" t="s">
        <v>81</v>
      </c>
      <c r="BK112" s="227">
        <f>ROUND(I112*H112,2)</f>
        <v>0</v>
      </c>
      <c r="BL112" s="20" t="s">
        <v>133</v>
      </c>
      <c r="BM112" s="226" t="s">
        <v>361</v>
      </c>
    </row>
    <row r="113" s="2" customFormat="1">
      <c r="A113" s="41"/>
      <c r="B113" s="42"/>
      <c r="C113" s="43"/>
      <c r="D113" s="228" t="s">
        <v>135</v>
      </c>
      <c r="E113" s="43"/>
      <c r="F113" s="229" t="s">
        <v>362</v>
      </c>
      <c r="G113" s="43"/>
      <c r="H113" s="43"/>
      <c r="I113" s="230"/>
      <c r="J113" s="43"/>
      <c r="K113" s="43"/>
      <c r="L113" s="47"/>
      <c r="M113" s="231"/>
      <c r="N113" s="232"/>
      <c r="O113" s="87"/>
      <c r="P113" s="87"/>
      <c r="Q113" s="87"/>
      <c r="R113" s="87"/>
      <c r="S113" s="87"/>
      <c r="T113" s="88"/>
      <c r="U113" s="41"/>
      <c r="V113" s="41"/>
      <c r="W113" s="41"/>
      <c r="X113" s="41"/>
      <c r="Y113" s="41"/>
      <c r="Z113" s="41"/>
      <c r="AA113" s="41"/>
      <c r="AB113" s="41"/>
      <c r="AC113" s="41"/>
      <c r="AD113" s="41"/>
      <c r="AE113" s="41"/>
      <c r="AT113" s="20" t="s">
        <v>135</v>
      </c>
      <c r="AU113" s="20" t="s">
        <v>83</v>
      </c>
    </row>
    <row r="114" s="2" customFormat="1">
      <c r="A114" s="41"/>
      <c r="B114" s="42"/>
      <c r="C114" s="43"/>
      <c r="D114" s="233" t="s">
        <v>137</v>
      </c>
      <c r="E114" s="43"/>
      <c r="F114" s="234" t="s">
        <v>363</v>
      </c>
      <c r="G114" s="43"/>
      <c r="H114" s="43"/>
      <c r="I114" s="230"/>
      <c r="J114" s="43"/>
      <c r="K114" s="43"/>
      <c r="L114" s="47"/>
      <c r="M114" s="231"/>
      <c r="N114" s="232"/>
      <c r="O114" s="87"/>
      <c r="P114" s="87"/>
      <c r="Q114" s="87"/>
      <c r="R114" s="87"/>
      <c r="S114" s="87"/>
      <c r="T114" s="88"/>
      <c r="U114" s="41"/>
      <c r="V114" s="41"/>
      <c r="W114" s="41"/>
      <c r="X114" s="41"/>
      <c r="Y114" s="41"/>
      <c r="Z114" s="41"/>
      <c r="AA114" s="41"/>
      <c r="AB114" s="41"/>
      <c r="AC114" s="41"/>
      <c r="AD114" s="41"/>
      <c r="AE114" s="41"/>
      <c r="AT114" s="20" t="s">
        <v>137</v>
      </c>
      <c r="AU114" s="20" t="s">
        <v>83</v>
      </c>
    </row>
    <row r="115" s="13" customFormat="1">
      <c r="A115" s="13"/>
      <c r="B115" s="235"/>
      <c r="C115" s="236"/>
      <c r="D115" s="228" t="s">
        <v>139</v>
      </c>
      <c r="E115" s="237" t="s">
        <v>19</v>
      </c>
      <c r="F115" s="238" t="s">
        <v>364</v>
      </c>
      <c r="G115" s="236"/>
      <c r="H115" s="239">
        <v>9.5999999999999996</v>
      </c>
      <c r="I115" s="240"/>
      <c r="J115" s="236"/>
      <c r="K115" s="236"/>
      <c r="L115" s="241"/>
      <c r="M115" s="242"/>
      <c r="N115" s="243"/>
      <c r="O115" s="243"/>
      <c r="P115" s="243"/>
      <c r="Q115" s="243"/>
      <c r="R115" s="243"/>
      <c r="S115" s="243"/>
      <c r="T115" s="244"/>
      <c r="U115" s="13"/>
      <c r="V115" s="13"/>
      <c r="W115" s="13"/>
      <c r="X115" s="13"/>
      <c r="Y115" s="13"/>
      <c r="Z115" s="13"/>
      <c r="AA115" s="13"/>
      <c r="AB115" s="13"/>
      <c r="AC115" s="13"/>
      <c r="AD115" s="13"/>
      <c r="AE115" s="13"/>
      <c r="AT115" s="245" t="s">
        <v>139</v>
      </c>
      <c r="AU115" s="245" t="s">
        <v>83</v>
      </c>
      <c r="AV115" s="13" t="s">
        <v>83</v>
      </c>
      <c r="AW115" s="13" t="s">
        <v>35</v>
      </c>
      <c r="AX115" s="13" t="s">
        <v>74</v>
      </c>
      <c r="AY115" s="245" t="s">
        <v>126</v>
      </c>
    </row>
    <row r="116" s="14" customFormat="1">
      <c r="A116" s="14"/>
      <c r="B116" s="246"/>
      <c r="C116" s="247"/>
      <c r="D116" s="228" t="s">
        <v>139</v>
      </c>
      <c r="E116" s="248" t="s">
        <v>19</v>
      </c>
      <c r="F116" s="249" t="s">
        <v>142</v>
      </c>
      <c r="G116" s="247"/>
      <c r="H116" s="250">
        <v>9.5999999999999996</v>
      </c>
      <c r="I116" s="251"/>
      <c r="J116" s="247"/>
      <c r="K116" s="247"/>
      <c r="L116" s="252"/>
      <c r="M116" s="253"/>
      <c r="N116" s="254"/>
      <c r="O116" s="254"/>
      <c r="P116" s="254"/>
      <c r="Q116" s="254"/>
      <c r="R116" s="254"/>
      <c r="S116" s="254"/>
      <c r="T116" s="255"/>
      <c r="U116" s="14"/>
      <c r="V116" s="14"/>
      <c r="W116" s="14"/>
      <c r="X116" s="14"/>
      <c r="Y116" s="14"/>
      <c r="Z116" s="14"/>
      <c r="AA116" s="14"/>
      <c r="AB116" s="14"/>
      <c r="AC116" s="14"/>
      <c r="AD116" s="14"/>
      <c r="AE116" s="14"/>
      <c r="AT116" s="256" t="s">
        <v>139</v>
      </c>
      <c r="AU116" s="256" t="s">
        <v>83</v>
      </c>
      <c r="AV116" s="14" t="s">
        <v>133</v>
      </c>
      <c r="AW116" s="14" t="s">
        <v>35</v>
      </c>
      <c r="AX116" s="14" t="s">
        <v>81</v>
      </c>
      <c r="AY116" s="256" t="s">
        <v>126</v>
      </c>
    </row>
    <row r="117" s="12" customFormat="1" ht="22.8" customHeight="1">
      <c r="A117" s="12"/>
      <c r="B117" s="199"/>
      <c r="C117" s="200"/>
      <c r="D117" s="201" t="s">
        <v>73</v>
      </c>
      <c r="E117" s="213" t="s">
        <v>149</v>
      </c>
      <c r="F117" s="213" t="s">
        <v>365</v>
      </c>
      <c r="G117" s="200"/>
      <c r="H117" s="200"/>
      <c r="I117" s="203"/>
      <c r="J117" s="214">
        <f>BK117</f>
        <v>0</v>
      </c>
      <c r="K117" s="200"/>
      <c r="L117" s="205"/>
      <c r="M117" s="206"/>
      <c r="N117" s="207"/>
      <c r="O117" s="207"/>
      <c r="P117" s="208">
        <f>SUM(P118:P122)</f>
        <v>0</v>
      </c>
      <c r="Q117" s="207"/>
      <c r="R117" s="208">
        <f>SUM(R118:R122)</f>
        <v>2.9025864000000001</v>
      </c>
      <c r="S117" s="207"/>
      <c r="T117" s="209">
        <f>SUM(T118:T122)</f>
        <v>0</v>
      </c>
      <c r="U117" s="12"/>
      <c r="V117" s="12"/>
      <c r="W117" s="12"/>
      <c r="X117" s="12"/>
      <c r="Y117" s="12"/>
      <c r="Z117" s="12"/>
      <c r="AA117" s="12"/>
      <c r="AB117" s="12"/>
      <c r="AC117" s="12"/>
      <c r="AD117" s="12"/>
      <c r="AE117" s="12"/>
      <c r="AR117" s="210" t="s">
        <v>81</v>
      </c>
      <c r="AT117" s="211" t="s">
        <v>73</v>
      </c>
      <c r="AU117" s="211" t="s">
        <v>81</v>
      </c>
      <c r="AY117" s="210" t="s">
        <v>126</v>
      </c>
      <c r="BK117" s="212">
        <f>SUM(BK118:BK122)</f>
        <v>0</v>
      </c>
    </row>
    <row r="118" s="2" customFormat="1" ht="24.15" customHeight="1">
      <c r="A118" s="41"/>
      <c r="B118" s="42"/>
      <c r="C118" s="215" t="s">
        <v>133</v>
      </c>
      <c r="D118" s="215" t="s">
        <v>128</v>
      </c>
      <c r="E118" s="216" t="s">
        <v>366</v>
      </c>
      <c r="F118" s="217" t="s">
        <v>367</v>
      </c>
      <c r="G118" s="218" t="s">
        <v>131</v>
      </c>
      <c r="H118" s="219">
        <v>1.6200000000000001</v>
      </c>
      <c r="I118" s="220"/>
      <c r="J118" s="221">
        <f>ROUND(I118*H118,2)</f>
        <v>0</v>
      </c>
      <c r="K118" s="217" t="s">
        <v>132</v>
      </c>
      <c r="L118" s="47"/>
      <c r="M118" s="222" t="s">
        <v>19</v>
      </c>
      <c r="N118" s="223" t="s">
        <v>45</v>
      </c>
      <c r="O118" s="87"/>
      <c r="P118" s="224">
        <f>O118*H118</f>
        <v>0</v>
      </c>
      <c r="Q118" s="224">
        <v>1.79172</v>
      </c>
      <c r="R118" s="224">
        <f>Q118*H118</f>
        <v>2.9025864000000001</v>
      </c>
      <c r="S118" s="224">
        <v>0</v>
      </c>
      <c r="T118" s="225">
        <f>S118*H118</f>
        <v>0</v>
      </c>
      <c r="U118" s="41"/>
      <c r="V118" s="41"/>
      <c r="W118" s="41"/>
      <c r="X118" s="41"/>
      <c r="Y118" s="41"/>
      <c r="Z118" s="41"/>
      <c r="AA118" s="41"/>
      <c r="AB118" s="41"/>
      <c r="AC118" s="41"/>
      <c r="AD118" s="41"/>
      <c r="AE118" s="41"/>
      <c r="AR118" s="226" t="s">
        <v>133</v>
      </c>
      <c r="AT118" s="226" t="s">
        <v>128</v>
      </c>
      <c r="AU118" s="226" t="s">
        <v>83</v>
      </c>
      <c r="AY118" s="20" t="s">
        <v>126</v>
      </c>
      <c r="BE118" s="227">
        <f>IF(N118="základní",J118,0)</f>
        <v>0</v>
      </c>
      <c r="BF118" s="227">
        <f>IF(N118="snížená",J118,0)</f>
        <v>0</v>
      </c>
      <c r="BG118" s="227">
        <f>IF(N118="zákl. přenesená",J118,0)</f>
        <v>0</v>
      </c>
      <c r="BH118" s="227">
        <f>IF(N118="sníž. přenesená",J118,0)</f>
        <v>0</v>
      </c>
      <c r="BI118" s="227">
        <f>IF(N118="nulová",J118,0)</f>
        <v>0</v>
      </c>
      <c r="BJ118" s="20" t="s">
        <v>81</v>
      </c>
      <c r="BK118" s="227">
        <f>ROUND(I118*H118,2)</f>
        <v>0</v>
      </c>
      <c r="BL118" s="20" t="s">
        <v>133</v>
      </c>
      <c r="BM118" s="226" t="s">
        <v>368</v>
      </c>
    </row>
    <row r="119" s="2" customFormat="1">
      <c r="A119" s="41"/>
      <c r="B119" s="42"/>
      <c r="C119" s="43"/>
      <c r="D119" s="228" t="s">
        <v>135</v>
      </c>
      <c r="E119" s="43"/>
      <c r="F119" s="229" t="s">
        <v>369</v>
      </c>
      <c r="G119" s="43"/>
      <c r="H119" s="43"/>
      <c r="I119" s="230"/>
      <c r="J119" s="43"/>
      <c r="K119" s="43"/>
      <c r="L119" s="47"/>
      <c r="M119" s="231"/>
      <c r="N119" s="232"/>
      <c r="O119" s="87"/>
      <c r="P119" s="87"/>
      <c r="Q119" s="87"/>
      <c r="R119" s="87"/>
      <c r="S119" s="87"/>
      <c r="T119" s="88"/>
      <c r="U119" s="41"/>
      <c r="V119" s="41"/>
      <c r="W119" s="41"/>
      <c r="X119" s="41"/>
      <c r="Y119" s="41"/>
      <c r="Z119" s="41"/>
      <c r="AA119" s="41"/>
      <c r="AB119" s="41"/>
      <c r="AC119" s="41"/>
      <c r="AD119" s="41"/>
      <c r="AE119" s="41"/>
      <c r="AT119" s="20" t="s">
        <v>135</v>
      </c>
      <c r="AU119" s="20" t="s">
        <v>83</v>
      </c>
    </row>
    <row r="120" s="2" customFormat="1">
      <c r="A120" s="41"/>
      <c r="B120" s="42"/>
      <c r="C120" s="43"/>
      <c r="D120" s="233" t="s">
        <v>137</v>
      </c>
      <c r="E120" s="43"/>
      <c r="F120" s="234" t="s">
        <v>370</v>
      </c>
      <c r="G120" s="43"/>
      <c r="H120" s="43"/>
      <c r="I120" s="230"/>
      <c r="J120" s="43"/>
      <c r="K120" s="43"/>
      <c r="L120" s="47"/>
      <c r="M120" s="231"/>
      <c r="N120" s="232"/>
      <c r="O120" s="87"/>
      <c r="P120" s="87"/>
      <c r="Q120" s="87"/>
      <c r="R120" s="87"/>
      <c r="S120" s="87"/>
      <c r="T120" s="88"/>
      <c r="U120" s="41"/>
      <c r="V120" s="41"/>
      <c r="W120" s="41"/>
      <c r="X120" s="41"/>
      <c r="Y120" s="41"/>
      <c r="Z120" s="41"/>
      <c r="AA120" s="41"/>
      <c r="AB120" s="41"/>
      <c r="AC120" s="41"/>
      <c r="AD120" s="41"/>
      <c r="AE120" s="41"/>
      <c r="AT120" s="20" t="s">
        <v>137</v>
      </c>
      <c r="AU120" s="20" t="s">
        <v>83</v>
      </c>
    </row>
    <row r="121" s="13" customFormat="1">
      <c r="A121" s="13"/>
      <c r="B121" s="235"/>
      <c r="C121" s="236"/>
      <c r="D121" s="228" t="s">
        <v>139</v>
      </c>
      <c r="E121" s="237" t="s">
        <v>19</v>
      </c>
      <c r="F121" s="238" t="s">
        <v>371</v>
      </c>
      <c r="G121" s="236"/>
      <c r="H121" s="239">
        <v>1.6200000000000001</v>
      </c>
      <c r="I121" s="240"/>
      <c r="J121" s="236"/>
      <c r="K121" s="236"/>
      <c r="L121" s="241"/>
      <c r="M121" s="242"/>
      <c r="N121" s="243"/>
      <c r="O121" s="243"/>
      <c r="P121" s="243"/>
      <c r="Q121" s="243"/>
      <c r="R121" s="243"/>
      <c r="S121" s="243"/>
      <c r="T121" s="244"/>
      <c r="U121" s="13"/>
      <c r="V121" s="13"/>
      <c r="W121" s="13"/>
      <c r="X121" s="13"/>
      <c r="Y121" s="13"/>
      <c r="Z121" s="13"/>
      <c r="AA121" s="13"/>
      <c r="AB121" s="13"/>
      <c r="AC121" s="13"/>
      <c r="AD121" s="13"/>
      <c r="AE121" s="13"/>
      <c r="AT121" s="245" t="s">
        <v>139</v>
      </c>
      <c r="AU121" s="245" t="s">
        <v>83</v>
      </c>
      <c r="AV121" s="13" t="s">
        <v>83</v>
      </c>
      <c r="AW121" s="13" t="s">
        <v>35</v>
      </c>
      <c r="AX121" s="13" t="s">
        <v>74</v>
      </c>
      <c r="AY121" s="245" t="s">
        <v>126</v>
      </c>
    </row>
    <row r="122" s="14" customFormat="1">
      <c r="A122" s="14"/>
      <c r="B122" s="246"/>
      <c r="C122" s="247"/>
      <c r="D122" s="228" t="s">
        <v>139</v>
      </c>
      <c r="E122" s="248" t="s">
        <v>19</v>
      </c>
      <c r="F122" s="249" t="s">
        <v>142</v>
      </c>
      <c r="G122" s="247"/>
      <c r="H122" s="250">
        <v>1.6200000000000001</v>
      </c>
      <c r="I122" s="251"/>
      <c r="J122" s="247"/>
      <c r="K122" s="247"/>
      <c r="L122" s="252"/>
      <c r="M122" s="253"/>
      <c r="N122" s="254"/>
      <c r="O122" s="254"/>
      <c r="P122" s="254"/>
      <c r="Q122" s="254"/>
      <c r="R122" s="254"/>
      <c r="S122" s="254"/>
      <c r="T122" s="255"/>
      <c r="U122" s="14"/>
      <c r="V122" s="14"/>
      <c r="W122" s="14"/>
      <c r="X122" s="14"/>
      <c r="Y122" s="14"/>
      <c r="Z122" s="14"/>
      <c r="AA122" s="14"/>
      <c r="AB122" s="14"/>
      <c r="AC122" s="14"/>
      <c r="AD122" s="14"/>
      <c r="AE122" s="14"/>
      <c r="AT122" s="256" t="s">
        <v>139</v>
      </c>
      <c r="AU122" s="256" t="s">
        <v>83</v>
      </c>
      <c r="AV122" s="14" t="s">
        <v>133</v>
      </c>
      <c r="AW122" s="14" t="s">
        <v>35</v>
      </c>
      <c r="AX122" s="14" t="s">
        <v>81</v>
      </c>
      <c r="AY122" s="256" t="s">
        <v>126</v>
      </c>
    </row>
    <row r="123" s="12" customFormat="1" ht="22.8" customHeight="1">
      <c r="A123" s="12"/>
      <c r="B123" s="199"/>
      <c r="C123" s="200"/>
      <c r="D123" s="201" t="s">
        <v>73</v>
      </c>
      <c r="E123" s="213" t="s">
        <v>173</v>
      </c>
      <c r="F123" s="213" t="s">
        <v>372</v>
      </c>
      <c r="G123" s="200"/>
      <c r="H123" s="200"/>
      <c r="I123" s="203"/>
      <c r="J123" s="214">
        <f>BK123</f>
        <v>0</v>
      </c>
      <c r="K123" s="200"/>
      <c r="L123" s="205"/>
      <c r="M123" s="206"/>
      <c r="N123" s="207"/>
      <c r="O123" s="207"/>
      <c r="P123" s="208">
        <f>SUM(P124:P138)</f>
        <v>0</v>
      </c>
      <c r="Q123" s="207"/>
      <c r="R123" s="208">
        <f>SUM(R124:R138)</f>
        <v>4.6546200000000004</v>
      </c>
      <c r="S123" s="207"/>
      <c r="T123" s="209">
        <f>SUM(T124:T138)</f>
        <v>0</v>
      </c>
      <c r="U123" s="12"/>
      <c r="V123" s="12"/>
      <c r="W123" s="12"/>
      <c r="X123" s="12"/>
      <c r="Y123" s="12"/>
      <c r="Z123" s="12"/>
      <c r="AA123" s="12"/>
      <c r="AB123" s="12"/>
      <c r="AC123" s="12"/>
      <c r="AD123" s="12"/>
      <c r="AE123" s="12"/>
      <c r="AR123" s="210" t="s">
        <v>81</v>
      </c>
      <c r="AT123" s="211" t="s">
        <v>73</v>
      </c>
      <c r="AU123" s="211" t="s">
        <v>81</v>
      </c>
      <c r="AY123" s="210" t="s">
        <v>126</v>
      </c>
      <c r="BK123" s="212">
        <f>SUM(BK124:BK138)</f>
        <v>0</v>
      </c>
    </row>
    <row r="124" s="2" customFormat="1" ht="24.15" customHeight="1">
      <c r="A124" s="41"/>
      <c r="B124" s="42"/>
      <c r="C124" s="215" t="s">
        <v>162</v>
      </c>
      <c r="D124" s="215" t="s">
        <v>128</v>
      </c>
      <c r="E124" s="216" t="s">
        <v>373</v>
      </c>
      <c r="F124" s="217" t="s">
        <v>374</v>
      </c>
      <c r="G124" s="218" t="s">
        <v>349</v>
      </c>
      <c r="H124" s="219">
        <v>57</v>
      </c>
      <c r="I124" s="220"/>
      <c r="J124" s="221">
        <f>ROUND(I124*H124,2)</f>
        <v>0</v>
      </c>
      <c r="K124" s="217" t="s">
        <v>132</v>
      </c>
      <c r="L124" s="47"/>
      <c r="M124" s="222" t="s">
        <v>19</v>
      </c>
      <c r="N124" s="223" t="s">
        <v>45</v>
      </c>
      <c r="O124" s="87"/>
      <c r="P124" s="224">
        <f>O124*H124</f>
        <v>0</v>
      </c>
      <c r="Q124" s="224">
        <v>0.026360000000000001</v>
      </c>
      <c r="R124" s="224">
        <f>Q124*H124</f>
        <v>1.5025200000000001</v>
      </c>
      <c r="S124" s="224">
        <v>0</v>
      </c>
      <c r="T124" s="225">
        <f>S124*H124</f>
        <v>0</v>
      </c>
      <c r="U124" s="41"/>
      <c r="V124" s="41"/>
      <c r="W124" s="41"/>
      <c r="X124" s="41"/>
      <c r="Y124" s="41"/>
      <c r="Z124" s="41"/>
      <c r="AA124" s="41"/>
      <c r="AB124" s="41"/>
      <c r="AC124" s="41"/>
      <c r="AD124" s="41"/>
      <c r="AE124" s="41"/>
      <c r="AR124" s="226" t="s">
        <v>133</v>
      </c>
      <c r="AT124" s="226" t="s">
        <v>128</v>
      </c>
      <c r="AU124" s="226" t="s">
        <v>83</v>
      </c>
      <c r="AY124" s="20" t="s">
        <v>126</v>
      </c>
      <c r="BE124" s="227">
        <f>IF(N124="základní",J124,0)</f>
        <v>0</v>
      </c>
      <c r="BF124" s="227">
        <f>IF(N124="snížená",J124,0)</f>
        <v>0</v>
      </c>
      <c r="BG124" s="227">
        <f>IF(N124="zákl. přenesená",J124,0)</f>
        <v>0</v>
      </c>
      <c r="BH124" s="227">
        <f>IF(N124="sníž. přenesená",J124,0)</f>
        <v>0</v>
      </c>
      <c r="BI124" s="227">
        <f>IF(N124="nulová",J124,0)</f>
        <v>0</v>
      </c>
      <c r="BJ124" s="20" t="s">
        <v>81</v>
      </c>
      <c r="BK124" s="227">
        <f>ROUND(I124*H124,2)</f>
        <v>0</v>
      </c>
      <c r="BL124" s="20" t="s">
        <v>133</v>
      </c>
      <c r="BM124" s="226" t="s">
        <v>375</v>
      </c>
    </row>
    <row r="125" s="2" customFormat="1">
      <c r="A125" s="41"/>
      <c r="B125" s="42"/>
      <c r="C125" s="43"/>
      <c r="D125" s="228" t="s">
        <v>135</v>
      </c>
      <c r="E125" s="43"/>
      <c r="F125" s="229" t="s">
        <v>376</v>
      </c>
      <c r="G125" s="43"/>
      <c r="H125" s="43"/>
      <c r="I125" s="230"/>
      <c r="J125" s="43"/>
      <c r="K125" s="43"/>
      <c r="L125" s="47"/>
      <c r="M125" s="231"/>
      <c r="N125" s="232"/>
      <c r="O125" s="87"/>
      <c r="P125" s="87"/>
      <c r="Q125" s="87"/>
      <c r="R125" s="87"/>
      <c r="S125" s="87"/>
      <c r="T125" s="88"/>
      <c r="U125" s="41"/>
      <c r="V125" s="41"/>
      <c r="W125" s="41"/>
      <c r="X125" s="41"/>
      <c r="Y125" s="41"/>
      <c r="Z125" s="41"/>
      <c r="AA125" s="41"/>
      <c r="AB125" s="41"/>
      <c r="AC125" s="41"/>
      <c r="AD125" s="41"/>
      <c r="AE125" s="41"/>
      <c r="AT125" s="20" t="s">
        <v>135</v>
      </c>
      <c r="AU125" s="20" t="s">
        <v>83</v>
      </c>
    </row>
    <row r="126" s="2" customFormat="1">
      <c r="A126" s="41"/>
      <c r="B126" s="42"/>
      <c r="C126" s="43"/>
      <c r="D126" s="233" t="s">
        <v>137</v>
      </c>
      <c r="E126" s="43"/>
      <c r="F126" s="234" t="s">
        <v>377</v>
      </c>
      <c r="G126" s="43"/>
      <c r="H126" s="43"/>
      <c r="I126" s="230"/>
      <c r="J126" s="43"/>
      <c r="K126" s="43"/>
      <c r="L126" s="47"/>
      <c r="M126" s="231"/>
      <c r="N126" s="232"/>
      <c r="O126" s="87"/>
      <c r="P126" s="87"/>
      <c r="Q126" s="87"/>
      <c r="R126" s="87"/>
      <c r="S126" s="87"/>
      <c r="T126" s="88"/>
      <c r="U126" s="41"/>
      <c r="V126" s="41"/>
      <c r="W126" s="41"/>
      <c r="X126" s="41"/>
      <c r="Y126" s="41"/>
      <c r="Z126" s="41"/>
      <c r="AA126" s="41"/>
      <c r="AB126" s="41"/>
      <c r="AC126" s="41"/>
      <c r="AD126" s="41"/>
      <c r="AE126" s="41"/>
      <c r="AT126" s="20" t="s">
        <v>137</v>
      </c>
      <c r="AU126" s="20" t="s">
        <v>83</v>
      </c>
    </row>
    <row r="127" s="13" customFormat="1">
      <c r="A127" s="13"/>
      <c r="B127" s="235"/>
      <c r="C127" s="236"/>
      <c r="D127" s="228" t="s">
        <v>139</v>
      </c>
      <c r="E127" s="237" t="s">
        <v>19</v>
      </c>
      <c r="F127" s="238" t="s">
        <v>378</v>
      </c>
      <c r="G127" s="236"/>
      <c r="H127" s="239">
        <v>57</v>
      </c>
      <c r="I127" s="240"/>
      <c r="J127" s="236"/>
      <c r="K127" s="236"/>
      <c r="L127" s="241"/>
      <c r="M127" s="242"/>
      <c r="N127" s="243"/>
      <c r="O127" s="243"/>
      <c r="P127" s="243"/>
      <c r="Q127" s="243"/>
      <c r="R127" s="243"/>
      <c r="S127" s="243"/>
      <c r="T127" s="244"/>
      <c r="U127" s="13"/>
      <c r="V127" s="13"/>
      <c r="W127" s="13"/>
      <c r="X127" s="13"/>
      <c r="Y127" s="13"/>
      <c r="Z127" s="13"/>
      <c r="AA127" s="13"/>
      <c r="AB127" s="13"/>
      <c r="AC127" s="13"/>
      <c r="AD127" s="13"/>
      <c r="AE127" s="13"/>
      <c r="AT127" s="245" t="s">
        <v>139</v>
      </c>
      <c r="AU127" s="245" t="s">
        <v>83</v>
      </c>
      <c r="AV127" s="13" t="s">
        <v>83</v>
      </c>
      <c r="AW127" s="13" t="s">
        <v>35</v>
      </c>
      <c r="AX127" s="13" t="s">
        <v>74</v>
      </c>
      <c r="AY127" s="245" t="s">
        <v>126</v>
      </c>
    </row>
    <row r="128" s="14" customFormat="1">
      <c r="A128" s="14"/>
      <c r="B128" s="246"/>
      <c r="C128" s="247"/>
      <c r="D128" s="228" t="s">
        <v>139</v>
      </c>
      <c r="E128" s="248" t="s">
        <v>19</v>
      </c>
      <c r="F128" s="249" t="s">
        <v>142</v>
      </c>
      <c r="G128" s="247"/>
      <c r="H128" s="250">
        <v>57</v>
      </c>
      <c r="I128" s="251"/>
      <c r="J128" s="247"/>
      <c r="K128" s="247"/>
      <c r="L128" s="252"/>
      <c r="M128" s="253"/>
      <c r="N128" s="254"/>
      <c r="O128" s="254"/>
      <c r="P128" s="254"/>
      <c r="Q128" s="254"/>
      <c r="R128" s="254"/>
      <c r="S128" s="254"/>
      <c r="T128" s="255"/>
      <c r="U128" s="14"/>
      <c r="V128" s="14"/>
      <c r="W128" s="14"/>
      <c r="X128" s="14"/>
      <c r="Y128" s="14"/>
      <c r="Z128" s="14"/>
      <c r="AA128" s="14"/>
      <c r="AB128" s="14"/>
      <c r="AC128" s="14"/>
      <c r="AD128" s="14"/>
      <c r="AE128" s="14"/>
      <c r="AT128" s="256" t="s">
        <v>139</v>
      </c>
      <c r="AU128" s="256" t="s">
        <v>83</v>
      </c>
      <c r="AV128" s="14" t="s">
        <v>133</v>
      </c>
      <c r="AW128" s="14" t="s">
        <v>35</v>
      </c>
      <c r="AX128" s="14" t="s">
        <v>81</v>
      </c>
      <c r="AY128" s="256" t="s">
        <v>126</v>
      </c>
    </row>
    <row r="129" s="2" customFormat="1" ht="24.15" customHeight="1">
      <c r="A129" s="41"/>
      <c r="B129" s="42"/>
      <c r="C129" s="215" t="s">
        <v>173</v>
      </c>
      <c r="D129" s="215" t="s">
        <v>128</v>
      </c>
      <c r="E129" s="216" t="s">
        <v>379</v>
      </c>
      <c r="F129" s="217" t="s">
        <v>380</v>
      </c>
      <c r="G129" s="218" t="s">
        <v>349</v>
      </c>
      <c r="H129" s="219">
        <v>399</v>
      </c>
      <c r="I129" s="220"/>
      <c r="J129" s="221">
        <f>ROUND(I129*H129,2)</f>
        <v>0</v>
      </c>
      <c r="K129" s="217" t="s">
        <v>132</v>
      </c>
      <c r="L129" s="47"/>
      <c r="M129" s="222" t="s">
        <v>19</v>
      </c>
      <c r="N129" s="223" t="s">
        <v>45</v>
      </c>
      <c r="O129" s="87"/>
      <c r="P129" s="224">
        <f>O129*H129</f>
        <v>0</v>
      </c>
      <c r="Q129" s="224">
        <v>0.0079000000000000008</v>
      </c>
      <c r="R129" s="224">
        <f>Q129*H129</f>
        <v>3.1521000000000003</v>
      </c>
      <c r="S129" s="224">
        <v>0</v>
      </c>
      <c r="T129" s="225">
        <f>S129*H129</f>
        <v>0</v>
      </c>
      <c r="U129" s="41"/>
      <c r="V129" s="41"/>
      <c r="W129" s="41"/>
      <c r="X129" s="41"/>
      <c r="Y129" s="41"/>
      <c r="Z129" s="41"/>
      <c r="AA129" s="41"/>
      <c r="AB129" s="41"/>
      <c r="AC129" s="41"/>
      <c r="AD129" s="41"/>
      <c r="AE129" s="41"/>
      <c r="AR129" s="226" t="s">
        <v>133</v>
      </c>
      <c r="AT129" s="226" t="s">
        <v>128</v>
      </c>
      <c r="AU129" s="226" t="s">
        <v>83</v>
      </c>
      <c r="AY129" s="20" t="s">
        <v>126</v>
      </c>
      <c r="BE129" s="227">
        <f>IF(N129="základní",J129,0)</f>
        <v>0</v>
      </c>
      <c r="BF129" s="227">
        <f>IF(N129="snížená",J129,0)</f>
        <v>0</v>
      </c>
      <c r="BG129" s="227">
        <f>IF(N129="zákl. přenesená",J129,0)</f>
        <v>0</v>
      </c>
      <c r="BH129" s="227">
        <f>IF(N129="sníž. přenesená",J129,0)</f>
        <v>0</v>
      </c>
      <c r="BI129" s="227">
        <f>IF(N129="nulová",J129,0)</f>
        <v>0</v>
      </c>
      <c r="BJ129" s="20" t="s">
        <v>81</v>
      </c>
      <c r="BK129" s="227">
        <f>ROUND(I129*H129,2)</f>
        <v>0</v>
      </c>
      <c r="BL129" s="20" t="s">
        <v>133</v>
      </c>
      <c r="BM129" s="226" t="s">
        <v>381</v>
      </c>
    </row>
    <row r="130" s="2" customFormat="1">
      <c r="A130" s="41"/>
      <c r="B130" s="42"/>
      <c r="C130" s="43"/>
      <c r="D130" s="228" t="s">
        <v>135</v>
      </c>
      <c r="E130" s="43"/>
      <c r="F130" s="229" t="s">
        <v>382</v>
      </c>
      <c r="G130" s="43"/>
      <c r="H130" s="43"/>
      <c r="I130" s="230"/>
      <c r="J130" s="43"/>
      <c r="K130" s="43"/>
      <c r="L130" s="47"/>
      <c r="M130" s="231"/>
      <c r="N130" s="232"/>
      <c r="O130" s="87"/>
      <c r="P130" s="87"/>
      <c r="Q130" s="87"/>
      <c r="R130" s="87"/>
      <c r="S130" s="87"/>
      <c r="T130" s="88"/>
      <c r="U130" s="41"/>
      <c r="V130" s="41"/>
      <c r="W130" s="41"/>
      <c r="X130" s="41"/>
      <c r="Y130" s="41"/>
      <c r="Z130" s="41"/>
      <c r="AA130" s="41"/>
      <c r="AB130" s="41"/>
      <c r="AC130" s="41"/>
      <c r="AD130" s="41"/>
      <c r="AE130" s="41"/>
      <c r="AT130" s="20" t="s">
        <v>135</v>
      </c>
      <c r="AU130" s="20" t="s">
        <v>83</v>
      </c>
    </row>
    <row r="131" s="2" customFormat="1">
      <c r="A131" s="41"/>
      <c r="B131" s="42"/>
      <c r="C131" s="43"/>
      <c r="D131" s="233" t="s">
        <v>137</v>
      </c>
      <c r="E131" s="43"/>
      <c r="F131" s="234" t="s">
        <v>383</v>
      </c>
      <c r="G131" s="43"/>
      <c r="H131" s="43"/>
      <c r="I131" s="230"/>
      <c r="J131" s="43"/>
      <c r="K131" s="43"/>
      <c r="L131" s="47"/>
      <c r="M131" s="231"/>
      <c r="N131" s="232"/>
      <c r="O131" s="87"/>
      <c r="P131" s="87"/>
      <c r="Q131" s="87"/>
      <c r="R131" s="87"/>
      <c r="S131" s="87"/>
      <c r="T131" s="88"/>
      <c r="U131" s="41"/>
      <c r="V131" s="41"/>
      <c r="W131" s="41"/>
      <c r="X131" s="41"/>
      <c r="Y131" s="41"/>
      <c r="Z131" s="41"/>
      <c r="AA131" s="41"/>
      <c r="AB131" s="41"/>
      <c r="AC131" s="41"/>
      <c r="AD131" s="41"/>
      <c r="AE131" s="41"/>
      <c r="AT131" s="20" t="s">
        <v>137</v>
      </c>
      <c r="AU131" s="20" t="s">
        <v>83</v>
      </c>
    </row>
    <row r="132" s="13" customFormat="1">
      <c r="A132" s="13"/>
      <c r="B132" s="235"/>
      <c r="C132" s="236"/>
      <c r="D132" s="228" t="s">
        <v>139</v>
      </c>
      <c r="E132" s="237" t="s">
        <v>19</v>
      </c>
      <c r="F132" s="238" t="s">
        <v>384</v>
      </c>
      <c r="G132" s="236"/>
      <c r="H132" s="239">
        <v>399</v>
      </c>
      <c r="I132" s="240"/>
      <c r="J132" s="236"/>
      <c r="K132" s="236"/>
      <c r="L132" s="241"/>
      <c r="M132" s="242"/>
      <c r="N132" s="243"/>
      <c r="O132" s="243"/>
      <c r="P132" s="243"/>
      <c r="Q132" s="243"/>
      <c r="R132" s="243"/>
      <c r="S132" s="243"/>
      <c r="T132" s="244"/>
      <c r="U132" s="13"/>
      <c r="V132" s="13"/>
      <c r="W132" s="13"/>
      <c r="X132" s="13"/>
      <c r="Y132" s="13"/>
      <c r="Z132" s="13"/>
      <c r="AA132" s="13"/>
      <c r="AB132" s="13"/>
      <c r="AC132" s="13"/>
      <c r="AD132" s="13"/>
      <c r="AE132" s="13"/>
      <c r="AT132" s="245" t="s">
        <v>139</v>
      </c>
      <c r="AU132" s="245" t="s">
        <v>83</v>
      </c>
      <c r="AV132" s="13" t="s">
        <v>83</v>
      </c>
      <c r="AW132" s="13" t="s">
        <v>35</v>
      </c>
      <c r="AX132" s="13" t="s">
        <v>74</v>
      </c>
      <c r="AY132" s="245" t="s">
        <v>126</v>
      </c>
    </row>
    <row r="133" s="14" customFormat="1">
      <c r="A133" s="14"/>
      <c r="B133" s="246"/>
      <c r="C133" s="247"/>
      <c r="D133" s="228" t="s">
        <v>139</v>
      </c>
      <c r="E133" s="248" t="s">
        <v>19</v>
      </c>
      <c r="F133" s="249" t="s">
        <v>142</v>
      </c>
      <c r="G133" s="247"/>
      <c r="H133" s="250">
        <v>399</v>
      </c>
      <c r="I133" s="251"/>
      <c r="J133" s="247"/>
      <c r="K133" s="247"/>
      <c r="L133" s="252"/>
      <c r="M133" s="253"/>
      <c r="N133" s="254"/>
      <c r="O133" s="254"/>
      <c r="P133" s="254"/>
      <c r="Q133" s="254"/>
      <c r="R133" s="254"/>
      <c r="S133" s="254"/>
      <c r="T133" s="255"/>
      <c r="U133" s="14"/>
      <c r="V133" s="14"/>
      <c r="W133" s="14"/>
      <c r="X133" s="14"/>
      <c r="Y133" s="14"/>
      <c r="Z133" s="14"/>
      <c r="AA133" s="14"/>
      <c r="AB133" s="14"/>
      <c r="AC133" s="14"/>
      <c r="AD133" s="14"/>
      <c r="AE133" s="14"/>
      <c r="AT133" s="256" t="s">
        <v>139</v>
      </c>
      <c r="AU133" s="256" t="s">
        <v>83</v>
      </c>
      <c r="AV133" s="14" t="s">
        <v>133</v>
      </c>
      <c r="AW133" s="14" t="s">
        <v>35</v>
      </c>
      <c r="AX133" s="14" t="s">
        <v>81</v>
      </c>
      <c r="AY133" s="256" t="s">
        <v>126</v>
      </c>
    </row>
    <row r="134" s="2" customFormat="1" ht="16.5" customHeight="1">
      <c r="A134" s="41"/>
      <c r="B134" s="42"/>
      <c r="C134" s="215" t="s">
        <v>182</v>
      </c>
      <c r="D134" s="215" t="s">
        <v>128</v>
      </c>
      <c r="E134" s="216" t="s">
        <v>385</v>
      </c>
      <c r="F134" s="217" t="s">
        <v>386</v>
      </c>
      <c r="G134" s="218" t="s">
        <v>349</v>
      </c>
      <c r="H134" s="219">
        <v>57</v>
      </c>
      <c r="I134" s="220"/>
      <c r="J134" s="221">
        <f>ROUND(I134*H134,2)</f>
        <v>0</v>
      </c>
      <c r="K134" s="217" t="s">
        <v>132</v>
      </c>
      <c r="L134" s="47"/>
      <c r="M134" s="222" t="s">
        <v>19</v>
      </c>
      <c r="N134" s="223" t="s">
        <v>45</v>
      </c>
      <c r="O134" s="87"/>
      <c r="P134" s="224">
        <f>O134*H134</f>
        <v>0</v>
      </c>
      <c r="Q134" s="224">
        <v>0</v>
      </c>
      <c r="R134" s="224">
        <f>Q134*H134</f>
        <v>0</v>
      </c>
      <c r="S134" s="224">
        <v>0</v>
      </c>
      <c r="T134" s="225">
        <f>S134*H134</f>
        <v>0</v>
      </c>
      <c r="U134" s="41"/>
      <c r="V134" s="41"/>
      <c r="W134" s="41"/>
      <c r="X134" s="41"/>
      <c r="Y134" s="41"/>
      <c r="Z134" s="41"/>
      <c r="AA134" s="41"/>
      <c r="AB134" s="41"/>
      <c r="AC134" s="41"/>
      <c r="AD134" s="41"/>
      <c r="AE134" s="41"/>
      <c r="AR134" s="226" t="s">
        <v>133</v>
      </c>
      <c r="AT134" s="226" t="s">
        <v>128</v>
      </c>
      <c r="AU134" s="226" t="s">
        <v>83</v>
      </c>
      <c r="AY134" s="20" t="s">
        <v>126</v>
      </c>
      <c r="BE134" s="227">
        <f>IF(N134="základní",J134,0)</f>
        <v>0</v>
      </c>
      <c r="BF134" s="227">
        <f>IF(N134="snížená",J134,0)</f>
        <v>0</v>
      </c>
      <c r="BG134" s="227">
        <f>IF(N134="zákl. přenesená",J134,0)</f>
        <v>0</v>
      </c>
      <c r="BH134" s="227">
        <f>IF(N134="sníž. přenesená",J134,0)</f>
        <v>0</v>
      </c>
      <c r="BI134" s="227">
        <f>IF(N134="nulová",J134,0)</f>
        <v>0</v>
      </c>
      <c r="BJ134" s="20" t="s">
        <v>81</v>
      </c>
      <c r="BK134" s="227">
        <f>ROUND(I134*H134,2)</f>
        <v>0</v>
      </c>
      <c r="BL134" s="20" t="s">
        <v>133</v>
      </c>
      <c r="BM134" s="226" t="s">
        <v>387</v>
      </c>
    </row>
    <row r="135" s="2" customFormat="1">
      <c r="A135" s="41"/>
      <c r="B135" s="42"/>
      <c r="C135" s="43"/>
      <c r="D135" s="228" t="s">
        <v>135</v>
      </c>
      <c r="E135" s="43"/>
      <c r="F135" s="229" t="s">
        <v>388</v>
      </c>
      <c r="G135" s="43"/>
      <c r="H135" s="43"/>
      <c r="I135" s="230"/>
      <c r="J135" s="43"/>
      <c r="K135" s="43"/>
      <c r="L135" s="47"/>
      <c r="M135" s="231"/>
      <c r="N135" s="232"/>
      <c r="O135" s="87"/>
      <c r="P135" s="87"/>
      <c r="Q135" s="87"/>
      <c r="R135" s="87"/>
      <c r="S135" s="87"/>
      <c r="T135" s="88"/>
      <c r="U135" s="41"/>
      <c r="V135" s="41"/>
      <c r="W135" s="41"/>
      <c r="X135" s="41"/>
      <c r="Y135" s="41"/>
      <c r="Z135" s="41"/>
      <c r="AA135" s="41"/>
      <c r="AB135" s="41"/>
      <c r="AC135" s="41"/>
      <c r="AD135" s="41"/>
      <c r="AE135" s="41"/>
      <c r="AT135" s="20" t="s">
        <v>135</v>
      </c>
      <c r="AU135" s="20" t="s">
        <v>83</v>
      </c>
    </row>
    <row r="136" s="2" customFormat="1">
      <c r="A136" s="41"/>
      <c r="B136" s="42"/>
      <c r="C136" s="43"/>
      <c r="D136" s="233" t="s">
        <v>137</v>
      </c>
      <c r="E136" s="43"/>
      <c r="F136" s="234" t="s">
        <v>389</v>
      </c>
      <c r="G136" s="43"/>
      <c r="H136" s="43"/>
      <c r="I136" s="230"/>
      <c r="J136" s="43"/>
      <c r="K136" s="43"/>
      <c r="L136" s="47"/>
      <c r="M136" s="231"/>
      <c r="N136" s="232"/>
      <c r="O136" s="87"/>
      <c r="P136" s="87"/>
      <c r="Q136" s="87"/>
      <c r="R136" s="87"/>
      <c r="S136" s="87"/>
      <c r="T136" s="88"/>
      <c r="U136" s="41"/>
      <c r="V136" s="41"/>
      <c r="W136" s="41"/>
      <c r="X136" s="41"/>
      <c r="Y136" s="41"/>
      <c r="Z136" s="41"/>
      <c r="AA136" s="41"/>
      <c r="AB136" s="41"/>
      <c r="AC136" s="41"/>
      <c r="AD136" s="41"/>
      <c r="AE136" s="41"/>
      <c r="AT136" s="20" t="s">
        <v>137</v>
      </c>
      <c r="AU136" s="20" t="s">
        <v>83</v>
      </c>
    </row>
    <row r="137" s="13" customFormat="1">
      <c r="A137" s="13"/>
      <c r="B137" s="235"/>
      <c r="C137" s="236"/>
      <c r="D137" s="228" t="s">
        <v>139</v>
      </c>
      <c r="E137" s="237" t="s">
        <v>19</v>
      </c>
      <c r="F137" s="238" t="s">
        <v>378</v>
      </c>
      <c r="G137" s="236"/>
      <c r="H137" s="239">
        <v>57</v>
      </c>
      <c r="I137" s="240"/>
      <c r="J137" s="236"/>
      <c r="K137" s="236"/>
      <c r="L137" s="241"/>
      <c r="M137" s="242"/>
      <c r="N137" s="243"/>
      <c r="O137" s="243"/>
      <c r="P137" s="243"/>
      <c r="Q137" s="243"/>
      <c r="R137" s="243"/>
      <c r="S137" s="243"/>
      <c r="T137" s="244"/>
      <c r="U137" s="13"/>
      <c r="V137" s="13"/>
      <c r="W137" s="13"/>
      <c r="X137" s="13"/>
      <c r="Y137" s="13"/>
      <c r="Z137" s="13"/>
      <c r="AA137" s="13"/>
      <c r="AB137" s="13"/>
      <c r="AC137" s="13"/>
      <c r="AD137" s="13"/>
      <c r="AE137" s="13"/>
      <c r="AT137" s="245" t="s">
        <v>139</v>
      </c>
      <c r="AU137" s="245" t="s">
        <v>83</v>
      </c>
      <c r="AV137" s="13" t="s">
        <v>83</v>
      </c>
      <c r="AW137" s="13" t="s">
        <v>35</v>
      </c>
      <c r="AX137" s="13" t="s">
        <v>74</v>
      </c>
      <c r="AY137" s="245" t="s">
        <v>126</v>
      </c>
    </row>
    <row r="138" s="14" customFormat="1">
      <c r="A138" s="14"/>
      <c r="B138" s="246"/>
      <c r="C138" s="247"/>
      <c r="D138" s="228" t="s">
        <v>139</v>
      </c>
      <c r="E138" s="248" t="s">
        <v>19</v>
      </c>
      <c r="F138" s="249" t="s">
        <v>142</v>
      </c>
      <c r="G138" s="247"/>
      <c r="H138" s="250">
        <v>57</v>
      </c>
      <c r="I138" s="251"/>
      <c r="J138" s="247"/>
      <c r="K138" s="247"/>
      <c r="L138" s="252"/>
      <c r="M138" s="253"/>
      <c r="N138" s="254"/>
      <c r="O138" s="254"/>
      <c r="P138" s="254"/>
      <c r="Q138" s="254"/>
      <c r="R138" s="254"/>
      <c r="S138" s="254"/>
      <c r="T138" s="255"/>
      <c r="U138" s="14"/>
      <c r="V138" s="14"/>
      <c r="W138" s="14"/>
      <c r="X138" s="14"/>
      <c r="Y138" s="14"/>
      <c r="Z138" s="14"/>
      <c r="AA138" s="14"/>
      <c r="AB138" s="14"/>
      <c r="AC138" s="14"/>
      <c r="AD138" s="14"/>
      <c r="AE138" s="14"/>
      <c r="AT138" s="256" t="s">
        <v>139</v>
      </c>
      <c r="AU138" s="256" t="s">
        <v>83</v>
      </c>
      <c r="AV138" s="14" t="s">
        <v>133</v>
      </c>
      <c r="AW138" s="14" t="s">
        <v>35</v>
      </c>
      <c r="AX138" s="14" t="s">
        <v>81</v>
      </c>
      <c r="AY138" s="256" t="s">
        <v>126</v>
      </c>
    </row>
    <row r="139" s="12" customFormat="1" ht="22.8" customHeight="1">
      <c r="A139" s="12"/>
      <c r="B139" s="199"/>
      <c r="C139" s="200"/>
      <c r="D139" s="201" t="s">
        <v>73</v>
      </c>
      <c r="E139" s="213" t="s">
        <v>189</v>
      </c>
      <c r="F139" s="213" t="s">
        <v>190</v>
      </c>
      <c r="G139" s="200"/>
      <c r="H139" s="200"/>
      <c r="I139" s="203"/>
      <c r="J139" s="214">
        <f>BK139</f>
        <v>0</v>
      </c>
      <c r="K139" s="200"/>
      <c r="L139" s="205"/>
      <c r="M139" s="206"/>
      <c r="N139" s="207"/>
      <c r="O139" s="207"/>
      <c r="P139" s="208">
        <f>SUM(P140:P167)</f>
        <v>0</v>
      </c>
      <c r="Q139" s="207"/>
      <c r="R139" s="208">
        <f>SUM(R140:R167)</f>
        <v>0.0053885000000000001</v>
      </c>
      <c r="S139" s="207"/>
      <c r="T139" s="209">
        <f>SUM(T140:T167)</f>
        <v>3.363</v>
      </c>
      <c r="U139" s="12"/>
      <c r="V139" s="12"/>
      <c r="W139" s="12"/>
      <c r="X139" s="12"/>
      <c r="Y139" s="12"/>
      <c r="Z139" s="12"/>
      <c r="AA139" s="12"/>
      <c r="AB139" s="12"/>
      <c r="AC139" s="12"/>
      <c r="AD139" s="12"/>
      <c r="AE139" s="12"/>
      <c r="AR139" s="210" t="s">
        <v>81</v>
      </c>
      <c r="AT139" s="211" t="s">
        <v>73</v>
      </c>
      <c r="AU139" s="211" t="s">
        <v>81</v>
      </c>
      <c r="AY139" s="210" t="s">
        <v>126</v>
      </c>
      <c r="BK139" s="212">
        <f>SUM(BK140:BK167)</f>
        <v>0</v>
      </c>
    </row>
    <row r="140" s="2" customFormat="1" ht="33" customHeight="1">
      <c r="A140" s="41"/>
      <c r="B140" s="42"/>
      <c r="C140" s="215" t="s">
        <v>191</v>
      </c>
      <c r="D140" s="215" t="s">
        <v>128</v>
      </c>
      <c r="E140" s="216" t="s">
        <v>390</v>
      </c>
      <c r="F140" s="217" t="s">
        <v>391</v>
      </c>
      <c r="G140" s="218" t="s">
        <v>349</v>
      </c>
      <c r="H140" s="219">
        <v>95</v>
      </c>
      <c r="I140" s="220"/>
      <c r="J140" s="221">
        <f>ROUND(I140*H140,2)</f>
        <v>0</v>
      </c>
      <c r="K140" s="217" t="s">
        <v>132</v>
      </c>
      <c r="L140" s="47"/>
      <c r="M140" s="222" t="s">
        <v>19</v>
      </c>
      <c r="N140" s="223" t="s">
        <v>45</v>
      </c>
      <c r="O140" s="87"/>
      <c r="P140" s="224">
        <f>O140*H140</f>
        <v>0</v>
      </c>
      <c r="Q140" s="224">
        <v>0</v>
      </c>
      <c r="R140" s="224">
        <f>Q140*H140</f>
        <v>0</v>
      </c>
      <c r="S140" s="224">
        <v>0</v>
      </c>
      <c r="T140" s="225">
        <f>S140*H140</f>
        <v>0</v>
      </c>
      <c r="U140" s="41"/>
      <c r="V140" s="41"/>
      <c r="W140" s="41"/>
      <c r="X140" s="41"/>
      <c r="Y140" s="41"/>
      <c r="Z140" s="41"/>
      <c r="AA140" s="41"/>
      <c r="AB140" s="41"/>
      <c r="AC140" s="41"/>
      <c r="AD140" s="41"/>
      <c r="AE140" s="41"/>
      <c r="AR140" s="226" t="s">
        <v>133</v>
      </c>
      <c r="AT140" s="226" t="s">
        <v>128</v>
      </c>
      <c r="AU140" s="226" t="s">
        <v>83</v>
      </c>
      <c r="AY140" s="20" t="s">
        <v>126</v>
      </c>
      <c r="BE140" s="227">
        <f>IF(N140="základní",J140,0)</f>
        <v>0</v>
      </c>
      <c r="BF140" s="227">
        <f>IF(N140="snížená",J140,0)</f>
        <v>0</v>
      </c>
      <c r="BG140" s="227">
        <f>IF(N140="zákl. přenesená",J140,0)</f>
        <v>0</v>
      </c>
      <c r="BH140" s="227">
        <f>IF(N140="sníž. přenesená",J140,0)</f>
        <v>0</v>
      </c>
      <c r="BI140" s="227">
        <f>IF(N140="nulová",J140,0)</f>
        <v>0</v>
      </c>
      <c r="BJ140" s="20" t="s">
        <v>81</v>
      </c>
      <c r="BK140" s="227">
        <f>ROUND(I140*H140,2)</f>
        <v>0</v>
      </c>
      <c r="BL140" s="20" t="s">
        <v>133</v>
      </c>
      <c r="BM140" s="226" t="s">
        <v>392</v>
      </c>
    </row>
    <row r="141" s="2" customFormat="1">
      <c r="A141" s="41"/>
      <c r="B141" s="42"/>
      <c r="C141" s="43"/>
      <c r="D141" s="228" t="s">
        <v>135</v>
      </c>
      <c r="E141" s="43"/>
      <c r="F141" s="229" t="s">
        <v>393</v>
      </c>
      <c r="G141" s="43"/>
      <c r="H141" s="43"/>
      <c r="I141" s="230"/>
      <c r="J141" s="43"/>
      <c r="K141" s="43"/>
      <c r="L141" s="47"/>
      <c r="M141" s="231"/>
      <c r="N141" s="232"/>
      <c r="O141" s="87"/>
      <c r="P141" s="87"/>
      <c r="Q141" s="87"/>
      <c r="R141" s="87"/>
      <c r="S141" s="87"/>
      <c r="T141" s="88"/>
      <c r="U141" s="41"/>
      <c r="V141" s="41"/>
      <c r="W141" s="41"/>
      <c r="X141" s="41"/>
      <c r="Y141" s="41"/>
      <c r="Z141" s="41"/>
      <c r="AA141" s="41"/>
      <c r="AB141" s="41"/>
      <c r="AC141" s="41"/>
      <c r="AD141" s="41"/>
      <c r="AE141" s="41"/>
      <c r="AT141" s="20" t="s">
        <v>135</v>
      </c>
      <c r="AU141" s="20" t="s">
        <v>83</v>
      </c>
    </row>
    <row r="142" s="2" customFormat="1">
      <c r="A142" s="41"/>
      <c r="B142" s="42"/>
      <c r="C142" s="43"/>
      <c r="D142" s="233" t="s">
        <v>137</v>
      </c>
      <c r="E142" s="43"/>
      <c r="F142" s="234" t="s">
        <v>394</v>
      </c>
      <c r="G142" s="43"/>
      <c r="H142" s="43"/>
      <c r="I142" s="230"/>
      <c r="J142" s="43"/>
      <c r="K142" s="43"/>
      <c r="L142" s="47"/>
      <c r="M142" s="231"/>
      <c r="N142" s="232"/>
      <c r="O142" s="87"/>
      <c r="P142" s="87"/>
      <c r="Q142" s="87"/>
      <c r="R142" s="87"/>
      <c r="S142" s="87"/>
      <c r="T142" s="88"/>
      <c r="U142" s="41"/>
      <c r="V142" s="41"/>
      <c r="W142" s="41"/>
      <c r="X142" s="41"/>
      <c r="Y142" s="41"/>
      <c r="Z142" s="41"/>
      <c r="AA142" s="41"/>
      <c r="AB142" s="41"/>
      <c r="AC142" s="41"/>
      <c r="AD142" s="41"/>
      <c r="AE142" s="41"/>
      <c r="AT142" s="20" t="s">
        <v>137</v>
      </c>
      <c r="AU142" s="20" t="s">
        <v>83</v>
      </c>
    </row>
    <row r="143" s="13" customFormat="1">
      <c r="A143" s="13"/>
      <c r="B143" s="235"/>
      <c r="C143" s="236"/>
      <c r="D143" s="228" t="s">
        <v>139</v>
      </c>
      <c r="E143" s="237" t="s">
        <v>19</v>
      </c>
      <c r="F143" s="238" t="s">
        <v>395</v>
      </c>
      <c r="G143" s="236"/>
      <c r="H143" s="239">
        <v>75</v>
      </c>
      <c r="I143" s="240"/>
      <c r="J143" s="236"/>
      <c r="K143" s="236"/>
      <c r="L143" s="241"/>
      <c r="M143" s="242"/>
      <c r="N143" s="243"/>
      <c r="O143" s="243"/>
      <c r="P143" s="243"/>
      <c r="Q143" s="243"/>
      <c r="R143" s="243"/>
      <c r="S143" s="243"/>
      <c r="T143" s="244"/>
      <c r="U143" s="13"/>
      <c r="V143" s="13"/>
      <c r="W143" s="13"/>
      <c r="X143" s="13"/>
      <c r="Y143" s="13"/>
      <c r="Z143" s="13"/>
      <c r="AA143" s="13"/>
      <c r="AB143" s="13"/>
      <c r="AC143" s="13"/>
      <c r="AD143" s="13"/>
      <c r="AE143" s="13"/>
      <c r="AT143" s="245" t="s">
        <v>139</v>
      </c>
      <c r="AU143" s="245" t="s">
        <v>83</v>
      </c>
      <c r="AV143" s="13" t="s">
        <v>83</v>
      </c>
      <c r="AW143" s="13" t="s">
        <v>35</v>
      </c>
      <c r="AX143" s="13" t="s">
        <v>74</v>
      </c>
      <c r="AY143" s="245" t="s">
        <v>126</v>
      </c>
    </row>
    <row r="144" s="13" customFormat="1">
      <c r="A144" s="13"/>
      <c r="B144" s="235"/>
      <c r="C144" s="236"/>
      <c r="D144" s="228" t="s">
        <v>139</v>
      </c>
      <c r="E144" s="237" t="s">
        <v>19</v>
      </c>
      <c r="F144" s="238" t="s">
        <v>396</v>
      </c>
      <c r="G144" s="236"/>
      <c r="H144" s="239">
        <v>20</v>
      </c>
      <c r="I144" s="240"/>
      <c r="J144" s="236"/>
      <c r="K144" s="236"/>
      <c r="L144" s="241"/>
      <c r="M144" s="242"/>
      <c r="N144" s="243"/>
      <c r="O144" s="243"/>
      <c r="P144" s="243"/>
      <c r="Q144" s="243"/>
      <c r="R144" s="243"/>
      <c r="S144" s="243"/>
      <c r="T144" s="244"/>
      <c r="U144" s="13"/>
      <c r="V144" s="13"/>
      <c r="W144" s="13"/>
      <c r="X144" s="13"/>
      <c r="Y144" s="13"/>
      <c r="Z144" s="13"/>
      <c r="AA144" s="13"/>
      <c r="AB144" s="13"/>
      <c r="AC144" s="13"/>
      <c r="AD144" s="13"/>
      <c r="AE144" s="13"/>
      <c r="AT144" s="245" t="s">
        <v>139</v>
      </c>
      <c r="AU144" s="245" t="s">
        <v>83</v>
      </c>
      <c r="AV144" s="13" t="s">
        <v>83</v>
      </c>
      <c r="AW144" s="13" t="s">
        <v>35</v>
      </c>
      <c r="AX144" s="13" t="s">
        <v>74</v>
      </c>
      <c r="AY144" s="245" t="s">
        <v>126</v>
      </c>
    </row>
    <row r="145" s="14" customFormat="1">
      <c r="A145" s="14"/>
      <c r="B145" s="246"/>
      <c r="C145" s="247"/>
      <c r="D145" s="228" t="s">
        <v>139</v>
      </c>
      <c r="E145" s="248" t="s">
        <v>19</v>
      </c>
      <c r="F145" s="249" t="s">
        <v>142</v>
      </c>
      <c r="G145" s="247"/>
      <c r="H145" s="250">
        <v>95</v>
      </c>
      <c r="I145" s="251"/>
      <c r="J145" s="247"/>
      <c r="K145" s="247"/>
      <c r="L145" s="252"/>
      <c r="M145" s="253"/>
      <c r="N145" s="254"/>
      <c r="O145" s="254"/>
      <c r="P145" s="254"/>
      <c r="Q145" s="254"/>
      <c r="R145" s="254"/>
      <c r="S145" s="254"/>
      <c r="T145" s="255"/>
      <c r="U145" s="14"/>
      <c r="V145" s="14"/>
      <c r="W145" s="14"/>
      <c r="X145" s="14"/>
      <c r="Y145" s="14"/>
      <c r="Z145" s="14"/>
      <c r="AA145" s="14"/>
      <c r="AB145" s="14"/>
      <c r="AC145" s="14"/>
      <c r="AD145" s="14"/>
      <c r="AE145" s="14"/>
      <c r="AT145" s="256" t="s">
        <v>139</v>
      </c>
      <c r="AU145" s="256" t="s">
        <v>83</v>
      </c>
      <c r="AV145" s="14" t="s">
        <v>133</v>
      </c>
      <c r="AW145" s="14" t="s">
        <v>35</v>
      </c>
      <c r="AX145" s="14" t="s">
        <v>81</v>
      </c>
      <c r="AY145" s="256" t="s">
        <v>126</v>
      </c>
    </row>
    <row r="146" s="2" customFormat="1" ht="33" customHeight="1">
      <c r="A146" s="41"/>
      <c r="B146" s="42"/>
      <c r="C146" s="215" t="s">
        <v>189</v>
      </c>
      <c r="D146" s="215" t="s">
        <v>128</v>
      </c>
      <c r="E146" s="216" t="s">
        <v>397</v>
      </c>
      <c r="F146" s="217" t="s">
        <v>398</v>
      </c>
      <c r="G146" s="218" t="s">
        <v>349</v>
      </c>
      <c r="H146" s="219">
        <v>2550</v>
      </c>
      <c r="I146" s="220"/>
      <c r="J146" s="221">
        <f>ROUND(I146*H146,2)</f>
        <v>0</v>
      </c>
      <c r="K146" s="217" t="s">
        <v>132</v>
      </c>
      <c r="L146" s="47"/>
      <c r="M146" s="222" t="s">
        <v>19</v>
      </c>
      <c r="N146" s="223" t="s">
        <v>45</v>
      </c>
      <c r="O146" s="87"/>
      <c r="P146" s="224">
        <f>O146*H146</f>
        <v>0</v>
      </c>
      <c r="Q146" s="224">
        <v>0</v>
      </c>
      <c r="R146" s="224">
        <f>Q146*H146</f>
        <v>0</v>
      </c>
      <c r="S146" s="224">
        <v>0</v>
      </c>
      <c r="T146" s="225">
        <f>S146*H146</f>
        <v>0</v>
      </c>
      <c r="U146" s="41"/>
      <c r="V146" s="41"/>
      <c r="W146" s="41"/>
      <c r="X146" s="41"/>
      <c r="Y146" s="41"/>
      <c r="Z146" s="41"/>
      <c r="AA146" s="41"/>
      <c r="AB146" s="41"/>
      <c r="AC146" s="41"/>
      <c r="AD146" s="41"/>
      <c r="AE146" s="41"/>
      <c r="AR146" s="226" t="s">
        <v>133</v>
      </c>
      <c r="AT146" s="226" t="s">
        <v>128</v>
      </c>
      <c r="AU146" s="226" t="s">
        <v>83</v>
      </c>
      <c r="AY146" s="20" t="s">
        <v>126</v>
      </c>
      <c r="BE146" s="227">
        <f>IF(N146="základní",J146,0)</f>
        <v>0</v>
      </c>
      <c r="BF146" s="227">
        <f>IF(N146="snížená",J146,0)</f>
        <v>0</v>
      </c>
      <c r="BG146" s="227">
        <f>IF(N146="zákl. přenesená",J146,0)</f>
        <v>0</v>
      </c>
      <c r="BH146" s="227">
        <f>IF(N146="sníž. přenesená",J146,0)</f>
        <v>0</v>
      </c>
      <c r="BI146" s="227">
        <f>IF(N146="nulová",J146,0)</f>
        <v>0</v>
      </c>
      <c r="BJ146" s="20" t="s">
        <v>81</v>
      </c>
      <c r="BK146" s="227">
        <f>ROUND(I146*H146,2)</f>
        <v>0</v>
      </c>
      <c r="BL146" s="20" t="s">
        <v>133</v>
      </c>
      <c r="BM146" s="226" t="s">
        <v>399</v>
      </c>
    </row>
    <row r="147" s="2" customFormat="1">
      <c r="A147" s="41"/>
      <c r="B147" s="42"/>
      <c r="C147" s="43"/>
      <c r="D147" s="228" t="s">
        <v>135</v>
      </c>
      <c r="E147" s="43"/>
      <c r="F147" s="229" t="s">
        <v>400</v>
      </c>
      <c r="G147" s="43"/>
      <c r="H147" s="43"/>
      <c r="I147" s="230"/>
      <c r="J147" s="43"/>
      <c r="K147" s="43"/>
      <c r="L147" s="47"/>
      <c r="M147" s="231"/>
      <c r="N147" s="232"/>
      <c r="O147" s="87"/>
      <c r="P147" s="87"/>
      <c r="Q147" s="87"/>
      <c r="R147" s="87"/>
      <c r="S147" s="87"/>
      <c r="T147" s="88"/>
      <c r="U147" s="41"/>
      <c r="V147" s="41"/>
      <c r="W147" s="41"/>
      <c r="X147" s="41"/>
      <c r="Y147" s="41"/>
      <c r="Z147" s="41"/>
      <c r="AA147" s="41"/>
      <c r="AB147" s="41"/>
      <c r="AC147" s="41"/>
      <c r="AD147" s="41"/>
      <c r="AE147" s="41"/>
      <c r="AT147" s="20" t="s">
        <v>135</v>
      </c>
      <c r="AU147" s="20" t="s">
        <v>83</v>
      </c>
    </row>
    <row r="148" s="2" customFormat="1">
      <c r="A148" s="41"/>
      <c r="B148" s="42"/>
      <c r="C148" s="43"/>
      <c r="D148" s="233" t="s">
        <v>137</v>
      </c>
      <c r="E148" s="43"/>
      <c r="F148" s="234" t="s">
        <v>401</v>
      </c>
      <c r="G148" s="43"/>
      <c r="H148" s="43"/>
      <c r="I148" s="230"/>
      <c r="J148" s="43"/>
      <c r="K148" s="43"/>
      <c r="L148" s="47"/>
      <c r="M148" s="231"/>
      <c r="N148" s="232"/>
      <c r="O148" s="87"/>
      <c r="P148" s="87"/>
      <c r="Q148" s="87"/>
      <c r="R148" s="87"/>
      <c r="S148" s="87"/>
      <c r="T148" s="88"/>
      <c r="U148" s="41"/>
      <c r="V148" s="41"/>
      <c r="W148" s="41"/>
      <c r="X148" s="41"/>
      <c r="Y148" s="41"/>
      <c r="Z148" s="41"/>
      <c r="AA148" s="41"/>
      <c r="AB148" s="41"/>
      <c r="AC148" s="41"/>
      <c r="AD148" s="41"/>
      <c r="AE148" s="41"/>
      <c r="AT148" s="20" t="s">
        <v>137</v>
      </c>
      <c r="AU148" s="20" t="s">
        <v>83</v>
      </c>
    </row>
    <row r="149" s="13" customFormat="1">
      <c r="A149" s="13"/>
      <c r="B149" s="235"/>
      <c r="C149" s="236"/>
      <c r="D149" s="228" t="s">
        <v>139</v>
      </c>
      <c r="E149" s="237" t="s">
        <v>19</v>
      </c>
      <c r="F149" s="238" t="s">
        <v>402</v>
      </c>
      <c r="G149" s="236"/>
      <c r="H149" s="239">
        <v>2250</v>
      </c>
      <c r="I149" s="240"/>
      <c r="J149" s="236"/>
      <c r="K149" s="236"/>
      <c r="L149" s="241"/>
      <c r="M149" s="242"/>
      <c r="N149" s="243"/>
      <c r="O149" s="243"/>
      <c r="P149" s="243"/>
      <c r="Q149" s="243"/>
      <c r="R149" s="243"/>
      <c r="S149" s="243"/>
      <c r="T149" s="244"/>
      <c r="U149" s="13"/>
      <c r="V149" s="13"/>
      <c r="W149" s="13"/>
      <c r="X149" s="13"/>
      <c r="Y149" s="13"/>
      <c r="Z149" s="13"/>
      <c r="AA149" s="13"/>
      <c r="AB149" s="13"/>
      <c r="AC149" s="13"/>
      <c r="AD149" s="13"/>
      <c r="AE149" s="13"/>
      <c r="AT149" s="245" t="s">
        <v>139</v>
      </c>
      <c r="AU149" s="245" t="s">
        <v>83</v>
      </c>
      <c r="AV149" s="13" t="s">
        <v>83</v>
      </c>
      <c r="AW149" s="13" t="s">
        <v>35</v>
      </c>
      <c r="AX149" s="13" t="s">
        <v>74</v>
      </c>
      <c r="AY149" s="245" t="s">
        <v>126</v>
      </c>
    </row>
    <row r="150" s="13" customFormat="1">
      <c r="A150" s="13"/>
      <c r="B150" s="235"/>
      <c r="C150" s="236"/>
      <c r="D150" s="228" t="s">
        <v>139</v>
      </c>
      <c r="E150" s="237" t="s">
        <v>19</v>
      </c>
      <c r="F150" s="238" t="s">
        <v>403</v>
      </c>
      <c r="G150" s="236"/>
      <c r="H150" s="239">
        <v>300</v>
      </c>
      <c r="I150" s="240"/>
      <c r="J150" s="236"/>
      <c r="K150" s="236"/>
      <c r="L150" s="241"/>
      <c r="M150" s="242"/>
      <c r="N150" s="243"/>
      <c r="O150" s="243"/>
      <c r="P150" s="243"/>
      <c r="Q150" s="243"/>
      <c r="R150" s="243"/>
      <c r="S150" s="243"/>
      <c r="T150" s="244"/>
      <c r="U150" s="13"/>
      <c r="V150" s="13"/>
      <c r="W150" s="13"/>
      <c r="X150" s="13"/>
      <c r="Y150" s="13"/>
      <c r="Z150" s="13"/>
      <c r="AA150" s="13"/>
      <c r="AB150" s="13"/>
      <c r="AC150" s="13"/>
      <c r="AD150" s="13"/>
      <c r="AE150" s="13"/>
      <c r="AT150" s="245" t="s">
        <v>139</v>
      </c>
      <c r="AU150" s="245" t="s">
        <v>83</v>
      </c>
      <c r="AV150" s="13" t="s">
        <v>83</v>
      </c>
      <c r="AW150" s="13" t="s">
        <v>35</v>
      </c>
      <c r="AX150" s="13" t="s">
        <v>74</v>
      </c>
      <c r="AY150" s="245" t="s">
        <v>126</v>
      </c>
    </row>
    <row r="151" s="14" customFormat="1">
      <c r="A151" s="14"/>
      <c r="B151" s="246"/>
      <c r="C151" s="247"/>
      <c r="D151" s="228" t="s">
        <v>139</v>
      </c>
      <c r="E151" s="248" t="s">
        <v>19</v>
      </c>
      <c r="F151" s="249" t="s">
        <v>142</v>
      </c>
      <c r="G151" s="247"/>
      <c r="H151" s="250">
        <v>2550</v>
      </c>
      <c r="I151" s="251"/>
      <c r="J151" s="247"/>
      <c r="K151" s="247"/>
      <c r="L151" s="252"/>
      <c r="M151" s="253"/>
      <c r="N151" s="254"/>
      <c r="O151" s="254"/>
      <c r="P151" s="254"/>
      <c r="Q151" s="254"/>
      <c r="R151" s="254"/>
      <c r="S151" s="254"/>
      <c r="T151" s="255"/>
      <c r="U151" s="14"/>
      <c r="V151" s="14"/>
      <c r="W151" s="14"/>
      <c r="X151" s="14"/>
      <c r="Y151" s="14"/>
      <c r="Z151" s="14"/>
      <c r="AA151" s="14"/>
      <c r="AB151" s="14"/>
      <c r="AC151" s="14"/>
      <c r="AD151" s="14"/>
      <c r="AE151" s="14"/>
      <c r="AT151" s="256" t="s">
        <v>139</v>
      </c>
      <c r="AU151" s="256" t="s">
        <v>83</v>
      </c>
      <c r="AV151" s="14" t="s">
        <v>133</v>
      </c>
      <c r="AW151" s="14" t="s">
        <v>35</v>
      </c>
      <c r="AX151" s="14" t="s">
        <v>81</v>
      </c>
      <c r="AY151" s="256" t="s">
        <v>126</v>
      </c>
    </row>
    <row r="152" s="2" customFormat="1" ht="33" customHeight="1">
      <c r="A152" s="41"/>
      <c r="B152" s="42"/>
      <c r="C152" s="215" t="s">
        <v>200</v>
      </c>
      <c r="D152" s="215" t="s">
        <v>128</v>
      </c>
      <c r="E152" s="216" t="s">
        <v>404</v>
      </c>
      <c r="F152" s="217" t="s">
        <v>405</v>
      </c>
      <c r="G152" s="218" t="s">
        <v>349</v>
      </c>
      <c r="H152" s="219">
        <v>95</v>
      </c>
      <c r="I152" s="220"/>
      <c r="J152" s="221">
        <f>ROUND(I152*H152,2)</f>
        <v>0</v>
      </c>
      <c r="K152" s="217" t="s">
        <v>132</v>
      </c>
      <c r="L152" s="47"/>
      <c r="M152" s="222" t="s">
        <v>19</v>
      </c>
      <c r="N152" s="223" t="s">
        <v>45</v>
      </c>
      <c r="O152" s="87"/>
      <c r="P152" s="224">
        <f>O152*H152</f>
        <v>0</v>
      </c>
      <c r="Q152" s="224">
        <v>0</v>
      </c>
      <c r="R152" s="224">
        <f>Q152*H152</f>
        <v>0</v>
      </c>
      <c r="S152" s="224">
        <v>0</v>
      </c>
      <c r="T152" s="225">
        <f>S152*H152</f>
        <v>0</v>
      </c>
      <c r="U152" s="41"/>
      <c r="V152" s="41"/>
      <c r="W152" s="41"/>
      <c r="X152" s="41"/>
      <c r="Y152" s="41"/>
      <c r="Z152" s="41"/>
      <c r="AA152" s="41"/>
      <c r="AB152" s="41"/>
      <c r="AC152" s="41"/>
      <c r="AD152" s="41"/>
      <c r="AE152" s="41"/>
      <c r="AR152" s="226" t="s">
        <v>133</v>
      </c>
      <c r="AT152" s="226" t="s">
        <v>128</v>
      </c>
      <c r="AU152" s="226" t="s">
        <v>83</v>
      </c>
      <c r="AY152" s="20" t="s">
        <v>126</v>
      </c>
      <c r="BE152" s="227">
        <f>IF(N152="základní",J152,0)</f>
        <v>0</v>
      </c>
      <c r="BF152" s="227">
        <f>IF(N152="snížená",J152,0)</f>
        <v>0</v>
      </c>
      <c r="BG152" s="227">
        <f>IF(N152="zákl. přenesená",J152,0)</f>
        <v>0</v>
      </c>
      <c r="BH152" s="227">
        <f>IF(N152="sníž. přenesená",J152,0)</f>
        <v>0</v>
      </c>
      <c r="BI152" s="227">
        <f>IF(N152="nulová",J152,0)</f>
        <v>0</v>
      </c>
      <c r="BJ152" s="20" t="s">
        <v>81</v>
      </c>
      <c r="BK152" s="227">
        <f>ROUND(I152*H152,2)</f>
        <v>0</v>
      </c>
      <c r="BL152" s="20" t="s">
        <v>133</v>
      </c>
      <c r="BM152" s="226" t="s">
        <v>406</v>
      </c>
    </row>
    <row r="153" s="2" customFormat="1">
      <c r="A153" s="41"/>
      <c r="B153" s="42"/>
      <c r="C153" s="43"/>
      <c r="D153" s="228" t="s">
        <v>135</v>
      </c>
      <c r="E153" s="43"/>
      <c r="F153" s="229" t="s">
        <v>407</v>
      </c>
      <c r="G153" s="43"/>
      <c r="H153" s="43"/>
      <c r="I153" s="230"/>
      <c r="J153" s="43"/>
      <c r="K153" s="43"/>
      <c r="L153" s="47"/>
      <c r="M153" s="231"/>
      <c r="N153" s="232"/>
      <c r="O153" s="87"/>
      <c r="P153" s="87"/>
      <c r="Q153" s="87"/>
      <c r="R153" s="87"/>
      <c r="S153" s="87"/>
      <c r="T153" s="88"/>
      <c r="U153" s="41"/>
      <c r="V153" s="41"/>
      <c r="W153" s="41"/>
      <c r="X153" s="41"/>
      <c r="Y153" s="41"/>
      <c r="Z153" s="41"/>
      <c r="AA153" s="41"/>
      <c r="AB153" s="41"/>
      <c r="AC153" s="41"/>
      <c r="AD153" s="41"/>
      <c r="AE153" s="41"/>
      <c r="AT153" s="20" t="s">
        <v>135</v>
      </c>
      <c r="AU153" s="20" t="s">
        <v>83</v>
      </c>
    </row>
    <row r="154" s="2" customFormat="1">
      <c r="A154" s="41"/>
      <c r="B154" s="42"/>
      <c r="C154" s="43"/>
      <c r="D154" s="233" t="s">
        <v>137</v>
      </c>
      <c r="E154" s="43"/>
      <c r="F154" s="234" t="s">
        <v>408</v>
      </c>
      <c r="G154" s="43"/>
      <c r="H154" s="43"/>
      <c r="I154" s="230"/>
      <c r="J154" s="43"/>
      <c r="K154" s="43"/>
      <c r="L154" s="47"/>
      <c r="M154" s="231"/>
      <c r="N154" s="232"/>
      <c r="O154" s="87"/>
      <c r="P154" s="87"/>
      <c r="Q154" s="87"/>
      <c r="R154" s="87"/>
      <c r="S154" s="87"/>
      <c r="T154" s="88"/>
      <c r="U154" s="41"/>
      <c r="V154" s="41"/>
      <c r="W154" s="41"/>
      <c r="X154" s="41"/>
      <c r="Y154" s="41"/>
      <c r="Z154" s="41"/>
      <c r="AA154" s="41"/>
      <c r="AB154" s="41"/>
      <c r="AC154" s="41"/>
      <c r="AD154" s="41"/>
      <c r="AE154" s="41"/>
      <c r="AT154" s="20" t="s">
        <v>137</v>
      </c>
      <c r="AU154" s="20" t="s">
        <v>83</v>
      </c>
    </row>
    <row r="155" s="13" customFormat="1">
      <c r="A155" s="13"/>
      <c r="B155" s="235"/>
      <c r="C155" s="236"/>
      <c r="D155" s="228" t="s">
        <v>139</v>
      </c>
      <c r="E155" s="237" t="s">
        <v>19</v>
      </c>
      <c r="F155" s="238" t="s">
        <v>395</v>
      </c>
      <c r="G155" s="236"/>
      <c r="H155" s="239">
        <v>75</v>
      </c>
      <c r="I155" s="240"/>
      <c r="J155" s="236"/>
      <c r="K155" s="236"/>
      <c r="L155" s="241"/>
      <c r="M155" s="242"/>
      <c r="N155" s="243"/>
      <c r="O155" s="243"/>
      <c r="P155" s="243"/>
      <c r="Q155" s="243"/>
      <c r="R155" s="243"/>
      <c r="S155" s="243"/>
      <c r="T155" s="244"/>
      <c r="U155" s="13"/>
      <c r="V155" s="13"/>
      <c r="W155" s="13"/>
      <c r="X155" s="13"/>
      <c r="Y155" s="13"/>
      <c r="Z155" s="13"/>
      <c r="AA155" s="13"/>
      <c r="AB155" s="13"/>
      <c r="AC155" s="13"/>
      <c r="AD155" s="13"/>
      <c r="AE155" s="13"/>
      <c r="AT155" s="245" t="s">
        <v>139</v>
      </c>
      <c r="AU155" s="245" t="s">
        <v>83</v>
      </c>
      <c r="AV155" s="13" t="s">
        <v>83</v>
      </c>
      <c r="AW155" s="13" t="s">
        <v>35</v>
      </c>
      <c r="AX155" s="13" t="s">
        <v>74</v>
      </c>
      <c r="AY155" s="245" t="s">
        <v>126</v>
      </c>
    </row>
    <row r="156" s="13" customFormat="1">
      <c r="A156" s="13"/>
      <c r="B156" s="235"/>
      <c r="C156" s="236"/>
      <c r="D156" s="228" t="s">
        <v>139</v>
      </c>
      <c r="E156" s="237" t="s">
        <v>19</v>
      </c>
      <c r="F156" s="238" t="s">
        <v>396</v>
      </c>
      <c r="G156" s="236"/>
      <c r="H156" s="239">
        <v>20</v>
      </c>
      <c r="I156" s="240"/>
      <c r="J156" s="236"/>
      <c r="K156" s="236"/>
      <c r="L156" s="241"/>
      <c r="M156" s="242"/>
      <c r="N156" s="243"/>
      <c r="O156" s="243"/>
      <c r="P156" s="243"/>
      <c r="Q156" s="243"/>
      <c r="R156" s="243"/>
      <c r="S156" s="243"/>
      <c r="T156" s="244"/>
      <c r="U156" s="13"/>
      <c r="V156" s="13"/>
      <c r="W156" s="13"/>
      <c r="X156" s="13"/>
      <c r="Y156" s="13"/>
      <c r="Z156" s="13"/>
      <c r="AA156" s="13"/>
      <c r="AB156" s="13"/>
      <c r="AC156" s="13"/>
      <c r="AD156" s="13"/>
      <c r="AE156" s="13"/>
      <c r="AT156" s="245" t="s">
        <v>139</v>
      </c>
      <c r="AU156" s="245" t="s">
        <v>83</v>
      </c>
      <c r="AV156" s="13" t="s">
        <v>83</v>
      </c>
      <c r="AW156" s="13" t="s">
        <v>35</v>
      </c>
      <c r="AX156" s="13" t="s">
        <v>74</v>
      </c>
      <c r="AY156" s="245" t="s">
        <v>126</v>
      </c>
    </row>
    <row r="157" s="14" customFormat="1">
      <c r="A157" s="14"/>
      <c r="B157" s="246"/>
      <c r="C157" s="247"/>
      <c r="D157" s="228" t="s">
        <v>139</v>
      </c>
      <c r="E157" s="248" t="s">
        <v>19</v>
      </c>
      <c r="F157" s="249" t="s">
        <v>142</v>
      </c>
      <c r="G157" s="247"/>
      <c r="H157" s="250">
        <v>95</v>
      </c>
      <c r="I157" s="251"/>
      <c r="J157" s="247"/>
      <c r="K157" s="247"/>
      <c r="L157" s="252"/>
      <c r="M157" s="253"/>
      <c r="N157" s="254"/>
      <c r="O157" s="254"/>
      <c r="P157" s="254"/>
      <c r="Q157" s="254"/>
      <c r="R157" s="254"/>
      <c r="S157" s="254"/>
      <c r="T157" s="255"/>
      <c r="U157" s="14"/>
      <c r="V157" s="14"/>
      <c r="W157" s="14"/>
      <c r="X157" s="14"/>
      <c r="Y157" s="14"/>
      <c r="Z157" s="14"/>
      <c r="AA157" s="14"/>
      <c r="AB157" s="14"/>
      <c r="AC157" s="14"/>
      <c r="AD157" s="14"/>
      <c r="AE157" s="14"/>
      <c r="AT157" s="256" t="s">
        <v>139</v>
      </c>
      <c r="AU157" s="256" t="s">
        <v>83</v>
      </c>
      <c r="AV157" s="14" t="s">
        <v>133</v>
      </c>
      <c r="AW157" s="14" t="s">
        <v>35</v>
      </c>
      <c r="AX157" s="14" t="s">
        <v>81</v>
      </c>
      <c r="AY157" s="256" t="s">
        <v>126</v>
      </c>
    </row>
    <row r="158" s="2" customFormat="1" ht="33" customHeight="1">
      <c r="A158" s="41"/>
      <c r="B158" s="42"/>
      <c r="C158" s="215" t="s">
        <v>205</v>
      </c>
      <c r="D158" s="215" t="s">
        <v>128</v>
      </c>
      <c r="E158" s="216" t="s">
        <v>409</v>
      </c>
      <c r="F158" s="217" t="s">
        <v>410</v>
      </c>
      <c r="G158" s="218" t="s">
        <v>349</v>
      </c>
      <c r="H158" s="219">
        <v>41.450000000000003</v>
      </c>
      <c r="I158" s="220"/>
      <c r="J158" s="221">
        <f>ROUND(I158*H158,2)</f>
        <v>0</v>
      </c>
      <c r="K158" s="217" t="s">
        <v>132</v>
      </c>
      <c r="L158" s="47"/>
      <c r="M158" s="222" t="s">
        <v>19</v>
      </c>
      <c r="N158" s="223" t="s">
        <v>45</v>
      </c>
      <c r="O158" s="87"/>
      <c r="P158" s="224">
        <f>O158*H158</f>
        <v>0</v>
      </c>
      <c r="Q158" s="224">
        <v>0.00012999999999999999</v>
      </c>
      <c r="R158" s="224">
        <f>Q158*H158</f>
        <v>0.0053885000000000001</v>
      </c>
      <c r="S158" s="224">
        <v>0</v>
      </c>
      <c r="T158" s="225">
        <f>S158*H158</f>
        <v>0</v>
      </c>
      <c r="U158" s="41"/>
      <c r="V158" s="41"/>
      <c r="W158" s="41"/>
      <c r="X158" s="41"/>
      <c r="Y158" s="41"/>
      <c r="Z158" s="41"/>
      <c r="AA158" s="41"/>
      <c r="AB158" s="41"/>
      <c r="AC158" s="41"/>
      <c r="AD158" s="41"/>
      <c r="AE158" s="41"/>
      <c r="AR158" s="226" t="s">
        <v>133</v>
      </c>
      <c r="AT158" s="226" t="s">
        <v>128</v>
      </c>
      <c r="AU158" s="226" t="s">
        <v>83</v>
      </c>
      <c r="AY158" s="20" t="s">
        <v>126</v>
      </c>
      <c r="BE158" s="227">
        <f>IF(N158="základní",J158,0)</f>
        <v>0</v>
      </c>
      <c r="BF158" s="227">
        <f>IF(N158="snížená",J158,0)</f>
        <v>0</v>
      </c>
      <c r="BG158" s="227">
        <f>IF(N158="zákl. přenesená",J158,0)</f>
        <v>0</v>
      </c>
      <c r="BH158" s="227">
        <f>IF(N158="sníž. přenesená",J158,0)</f>
        <v>0</v>
      </c>
      <c r="BI158" s="227">
        <f>IF(N158="nulová",J158,0)</f>
        <v>0</v>
      </c>
      <c r="BJ158" s="20" t="s">
        <v>81</v>
      </c>
      <c r="BK158" s="227">
        <f>ROUND(I158*H158,2)</f>
        <v>0</v>
      </c>
      <c r="BL158" s="20" t="s">
        <v>133</v>
      </c>
      <c r="BM158" s="226" t="s">
        <v>411</v>
      </c>
    </row>
    <row r="159" s="2" customFormat="1">
      <c r="A159" s="41"/>
      <c r="B159" s="42"/>
      <c r="C159" s="43"/>
      <c r="D159" s="228" t="s">
        <v>135</v>
      </c>
      <c r="E159" s="43"/>
      <c r="F159" s="229" t="s">
        <v>412</v>
      </c>
      <c r="G159" s="43"/>
      <c r="H159" s="43"/>
      <c r="I159" s="230"/>
      <c r="J159" s="43"/>
      <c r="K159" s="43"/>
      <c r="L159" s="47"/>
      <c r="M159" s="231"/>
      <c r="N159" s="232"/>
      <c r="O159" s="87"/>
      <c r="P159" s="87"/>
      <c r="Q159" s="87"/>
      <c r="R159" s="87"/>
      <c r="S159" s="87"/>
      <c r="T159" s="88"/>
      <c r="U159" s="41"/>
      <c r="V159" s="41"/>
      <c r="W159" s="41"/>
      <c r="X159" s="41"/>
      <c r="Y159" s="41"/>
      <c r="Z159" s="41"/>
      <c r="AA159" s="41"/>
      <c r="AB159" s="41"/>
      <c r="AC159" s="41"/>
      <c r="AD159" s="41"/>
      <c r="AE159" s="41"/>
      <c r="AT159" s="20" t="s">
        <v>135</v>
      </c>
      <c r="AU159" s="20" t="s">
        <v>83</v>
      </c>
    </row>
    <row r="160" s="2" customFormat="1">
      <c r="A160" s="41"/>
      <c r="B160" s="42"/>
      <c r="C160" s="43"/>
      <c r="D160" s="233" t="s">
        <v>137</v>
      </c>
      <c r="E160" s="43"/>
      <c r="F160" s="234" t="s">
        <v>413</v>
      </c>
      <c r="G160" s="43"/>
      <c r="H160" s="43"/>
      <c r="I160" s="230"/>
      <c r="J160" s="43"/>
      <c r="K160" s="43"/>
      <c r="L160" s="47"/>
      <c r="M160" s="231"/>
      <c r="N160" s="232"/>
      <c r="O160" s="87"/>
      <c r="P160" s="87"/>
      <c r="Q160" s="87"/>
      <c r="R160" s="87"/>
      <c r="S160" s="87"/>
      <c r="T160" s="88"/>
      <c r="U160" s="41"/>
      <c r="V160" s="41"/>
      <c r="W160" s="41"/>
      <c r="X160" s="41"/>
      <c r="Y160" s="41"/>
      <c r="Z160" s="41"/>
      <c r="AA160" s="41"/>
      <c r="AB160" s="41"/>
      <c r="AC160" s="41"/>
      <c r="AD160" s="41"/>
      <c r="AE160" s="41"/>
      <c r="AT160" s="20" t="s">
        <v>137</v>
      </c>
      <c r="AU160" s="20" t="s">
        <v>83</v>
      </c>
    </row>
    <row r="161" s="13" customFormat="1">
      <c r="A161" s="13"/>
      <c r="B161" s="235"/>
      <c r="C161" s="236"/>
      <c r="D161" s="228" t="s">
        <v>139</v>
      </c>
      <c r="E161" s="237" t="s">
        <v>19</v>
      </c>
      <c r="F161" s="238" t="s">
        <v>414</v>
      </c>
      <c r="G161" s="236"/>
      <c r="H161" s="239">
        <v>41.450000000000003</v>
      </c>
      <c r="I161" s="240"/>
      <c r="J161" s="236"/>
      <c r="K161" s="236"/>
      <c r="L161" s="241"/>
      <c r="M161" s="242"/>
      <c r="N161" s="243"/>
      <c r="O161" s="243"/>
      <c r="P161" s="243"/>
      <c r="Q161" s="243"/>
      <c r="R161" s="243"/>
      <c r="S161" s="243"/>
      <c r="T161" s="244"/>
      <c r="U161" s="13"/>
      <c r="V161" s="13"/>
      <c r="W161" s="13"/>
      <c r="X161" s="13"/>
      <c r="Y161" s="13"/>
      <c r="Z161" s="13"/>
      <c r="AA161" s="13"/>
      <c r="AB161" s="13"/>
      <c r="AC161" s="13"/>
      <c r="AD161" s="13"/>
      <c r="AE161" s="13"/>
      <c r="AT161" s="245" t="s">
        <v>139</v>
      </c>
      <c r="AU161" s="245" t="s">
        <v>83</v>
      </c>
      <c r="AV161" s="13" t="s">
        <v>83</v>
      </c>
      <c r="AW161" s="13" t="s">
        <v>35</v>
      </c>
      <c r="AX161" s="13" t="s">
        <v>74</v>
      </c>
      <c r="AY161" s="245" t="s">
        <v>126</v>
      </c>
    </row>
    <row r="162" s="14" customFormat="1">
      <c r="A162" s="14"/>
      <c r="B162" s="246"/>
      <c r="C162" s="247"/>
      <c r="D162" s="228" t="s">
        <v>139</v>
      </c>
      <c r="E162" s="248" t="s">
        <v>19</v>
      </c>
      <c r="F162" s="249" t="s">
        <v>142</v>
      </c>
      <c r="G162" s="247"/>
      <c r="H162" s="250">
        <v>41.450000000000003</v>
      </c>
      <c r="I162" s="251"/>
      <c r="J162" s="247"/>
      <c r="K162" s="247"/>
      <c r="L162" s="252"/>
      <c r="M162" s="253"/>
      <c r="N162" s="254"/>
      <c r="O162" s="254"/>
      <c r="P162" s="254"/>
      <c r="Q162" s="254"/>
      <c r="R162" s="254"/>
      <c r="S162" s="254"/>
      <c r="T162" s="255"/>
      <c r="U162" s="14"/>
      <c r="V162" s="14"/>
      <c r="W162" s="14"/>
      <c r="X162" s="14"/>
      <c r="Y162" s="14"/>
      <c r="Z162" s="14"/>
      <c r="AA162" s="14"/>
      <c r="AB162" s="14"/>
      <c r="AC162" s="14"/>
      <c r="AD162" s="14"/>
      <c r="AE162" s="14"/>
      <c r="AT162" s="256" t="s">
        <v>139</v>
      </c>
      <c r="AU162" s="256" t="s">
        <v>83</v>
      </c>
      <c r="AV162" s="14" t="s">
        <v>133</v>
      </c>
      <c r="AW162" s="14" t="s">
        <v>35</v>
      </c>
      <c r="AX162" s="14" t="s">
        <v>81</v>
      </c>
      <c r="AY162" s="256" t="s">
        <v>126</v>
      </c>
    </row>
    <row r="163" s="2" customFormat="1" ht="37.8" customHeight="1">
      <c r="A163" s="41"/>
      <c r="B163" s="42"/>
      <c r="C163" s="215" t="s">
        <v>8</v>
      </c>
      <c r="D163" s="215" t="s">
        <v>128</v>
      </c>
      <c r="E163" s="216" t="s">
        <v>415</v>
      </c>
      <c r="F163" s="217" t="s">
        <v>416</v>
      </c>
      <c r="G163" s="218" t="s">
        <v>349</v>
      </c>
      <c r="H163" s="219">
        <v>57</v>
      </c>
      <c r="I163" s="220"/>
      <c r="J163" s="221">
        <f>ROUND(I163*H163,2)</f>
        <v>0</v>
      </c>
      <c r="K163" s="217" t="s">
        <v>132</v>
      </c>
      <c r="L163" s="47"/>
      <c r="M163" s="222" t="s">
        <v>19</v>
      </c>
      <c r="N163" s="223" t="s">
        <v>45</v>
      </c>
      <c r="O163" s="87"/>
      <c r="P163" s="224">
        <f>O163*H163</f>
        <v>0</v>
      </c>
      <c r="Q163" s="224">
        <v>0</v>
      </c>
      <c r="R163" s="224">
        <f>Q163*H163</f>
        <v>0</v>
      </c>
      <c r="S163" s="224">
        <v>0.058999999999999997</v>
      </c>
      <c r="T163" s="225">
        <f>S163*H163</f>
        <v>3.363</v>
      </c>
      <c r="U163" s="41"/>
      <c r="V163" s="41"/>
      <c r="W163" s="41"/>
      <c r="X163" s="41"/>
      <c r="Y163" s="41"/>
      <c r="Z163" s="41"/>
      <c r="AA163" s="41"/>
      <c r="AB163" s="41"/>
      <c r="AC163" s="41"/>
      <c r="AD163" s="41"/>
      <c r="AE163" s="41"/>
      <c r="AR163" s="226" t="s">
        <v>133</v>
      </c>
      <c r="AT163" s="226" t="s">
        <v>128</v>
      </c>
      <c r="AU163" s="226" t="s">
        <v>83</v>
      </c>
      <c r="AY163" s="20" t="s">
        <v>126</v>
      </c>
      <c r="BE163" s="227">
        <f>IF(N163="základní",J163,0)</f>
        <v>0</v>
      </c>
      <c r="BF163" s="227">
        <f>IF(N163="snížená",J163,0)</f>
        <v>0</v>
      </c>
      <c r="BG163" s="227">
        <f>IF(N163="zákl. přenesená",J163,0)</f>
        <v>0</v>
      </c>
      <c r="BH163" s="227">
        <f>IF(N163="sníž. přenesená",J163,0)</f>
        <v>0</v>
      </c>
      <c r="BI163" s="227">
        <f>IF(N163="nulová",J163,0)</f>
        <v>0</v>
      </c>
      <c r="BJ163" s="20" t="s">
        <v>81</v>
      </c>
      <c r="BK163" s="227">
        <f>ROUND(I163*H163,2)</f>
        <v>0</v>
      </c>
      <c r="BL163" s="20" t="s">
        <v>133</v>
      </c>
      <c r="BM163" s="226" t="s">
        <v>417</v>
      </c>
    </row>
    <row r="164" s="2" customFormat="1">
      <c r="A164" s="41"/>
      <c r="B164" s="42"/>
      <c r="C164" s="43"/>
      <c r="D164" s="228" t="s">
        <v>135</v>
      </c>
      <c r="E164" s="43"/>
      <c r="F164" s="229" t="s">
        <v>418</v>
      </c>
      <c r="G164" s="43"/>
      <c r="H164" s="43"/>
      <c r="I164" s="230"/>
      <c r="J164" s="43"/>
      <c r="K164" s="43"/>
      <c r="L164" s="47"/>
      <c r="M164" s="231"/>
      <c r="N164" s="232"/>
      <c r="O164" s="87"/>
      <c r="P164" s="87"/>
      <c r="Q164" s="87"/>
      <c r="R164" s="87"/>
      <c r="S164" s="87"/>
      <c r="T164" s="88"/>
      <c r="U164" s="41"/>
      <c r="V164" s="41"/>
      <c r="W164" s="41"/>
      <c r="X164" s="41"/>
      <c r="Y164" s="41"/>
      <c r="Z164" s="41"/>
      <c r="AA164" s="41"/>
      <c r="AB164" s="41"/>
      <c r="AC164" s="41"/>
      <c r="AD164" s="41"/>
      <c r="AE164" s="41"/>
      <c r="AT164" s="20" t="s">
        <v>135</v>
      </c>
      <c r="AU164" s="20" t="s">
        <v>83</v>
      </c>
    </row>
    <row r="165" s="2" customFormat="1">
      <c r="A165" s="41"/>
      <c r="B165" s="42"/>
      <c r="C165" s="43"/>
      <c r="D165" s="233" t="s">
        <v>137</v>
      </c>
      <c r="E165" s="43"/>
      <c r="F165" s="234" t="s">
        <v>419</v>
      </c>
      <c r="G165" s="43"/>
      <c r="H165" s="43"/>
      <c r="I165" s="230"/>
      <c r="J165" s="43"/>
      <c r="K165" s="43"/>
      <c r="L165" s="47"/>
      <c r="M165" s="231"/>
      <c r="N165" s="232"/>
      <c r="O165" s="87"/>
      <c r="P165" s="87"/>
      <c r="Q165" s="87"/>
      <c r="R165" s="87"/>
      <c r="S165" s="87"/>
      <c r="T165" s="88"/>
      <c r="U165" s="41"/>
      <c r="V165" s="41"/>
      <c r="W165" s="41"/>
      <c r="X165" s="41"/>
      <c r="Y165" s="41"/>
      <c r="Z165" s="41"/>
      <c r="AA165" s="41"/>
      <c r="AB165" s="41"/>
      <c r="AC165" s="41"/>
      <c r="AD165" s="41"/>
      <c r="AE165" s="41"/>
      <c r="AT165" s="20" t="s">
        <v>137</v>
      </c>
      <c r="AU165" s="20" t="s">
        <v>83</v>
      </c>
    </row>
    <row r="166" s="13" customFormat="1">
      <c r="A166" s="13"/>
      <c r="B166" s="235"/>
      <c r="C166" s="236"/>
      <c r="D166" s="228" t="s">
        <v>139</v>
      </c>
      <c r="E166" s="237" t="s">
        <v>19</v>
      </c>
      <c r="F166" s="238" t="s">
        <v>378</v>
      </c>
      <c r="G166" s="236"/>
      <c r="H166" s="239">
        <v>57</v>
      </c>
      <c r="I166" s="240"/>
      <c r="J166" s="236"/>
      <c r="K166" s="236"/>
      <c r="L166" s="241"/>
      <c r="M166" s="242"/>
      <c r="N166" s="243"/>
      <c r="O166" s="243"/>
      <c r="P166" s="243"/>
      <c r="Q166" s="243"/>
      <c r="R166" s="243"/>
      <c r="S166" s="243"/>
      <c r="T166" s="244"/>
      <c r="U166" s="13"/>
      <c r="V166" s="13"/>
      <c r="W166" s="13"/>
      <c r="X166" s="13"/>
      <c r="Y166" s="13"/>
      <c r="Z166" s="13"/>
      <c r="AA166" s="13"/>
      <c r="AB166" s="13"/>
      <c r="AC166" s="13"/>
      <c r="AD166" s="13"/>
      <c r="AE166" s="13"/>
      <c r="AT166" s="245" t="s">
        <v>139</v>
      </c>
      <c r="AU166" s="245" t="s">
        <v>83</v>
      </c>
      <c r="AV166" s="13" t="s">
        <v>83</v>
      </c>
      <c r="AW166" s="13" t="s">
        <v>35</v>
      </c>
      <c r="AX166" s="13" t="s">
        <v>74</v>
      </c>
      <c r="AY166" s="245" t="s">
        <v>126</v>
      </c>
    </row>
    <row r="167" s="14" customFormat="1">
      <c r="A167" s="14"/>
      <c r="B167" s="246"/>
      <c r="C167" s="247"/>
      <c r="D167" s="228" t="s">
        <v>139</v>
      </c>
      <c r="E167" s="248" t="s">
        <v>19</v>
      </c>
      <c r="F167" s="249" t="s">
        <v>142</v>
      </c>
      <c r="G167" s="247"/>
      <c r="H167" s="250">
        <v>57</v>
      </c>
      <c r="I167" s="251"/>
      <c r="J167" s="247"/>
      <c r="K167" s="247"/>
      <c r="L167" s="252"/>
      <c r="M167" s="253"/>
      <c r="N167" s="254"/>
      <c r="O167" s="254"/>
      <c r="P167" s="254"/>
      <c r="Q167" s="254"/>
      <c r="R167" s="254"/>
      <c r="S167" s="254"/>
      <c r="T167" s="255"/>
      <c r="U167" s="14"/>
      <c r="V167" s="14"/>
      <c r="W167" s="14"/>
      <c r="X167" s="14"/>
      <c r="Y167" s="14"/>
      <c r="Z167" s="14"/>
      <c r="AA167" s="14"/>
      <c r="AB167" s="14"/>
      <c r="AC167" s="14"/>
      <c r="AD167" s="14"/>
      <c r="AE167" s="14"/>
      <c r="AT167" s="256" t="s">
        <v>139</v>
      </c>
      <c r="AU167" s="256" t="s">
        <v>83</v>
      </c>
      <c r="AV167" s="14" t="s">
        <v>133</v>
      </c>
      <c r="AW167" s="14" t="s">
        <v>35</v>
      </c>
      <c r="AX167" s="14" t="s">
        <v>81</v>
      </c>
      <c r="AY167" s="256" t="s">
        <v>126</v>
      </c>
    </row>
    <row r="168" s="12" customFormat="1" ht="22.8" customHeight="1">
      <c r="A168" s="12"/>
      <c r="B168" s="199"/>
      <c r="C168" s="200"/>
      <c r="D168" s="201" t="s">
        <v>73</v>
      </c>
      <c r="E168" s="213" t="s">
        <v>225</v>
      </c>
      <c r="F168" s="213" t="s">
        <v>226</v>
      </c>
      <c r="G168" s="200"/>
      <c r="H168" s="200"/>
      <c r="I168" s="203"/>
      <c r="J168" s="214">
        <f>BK168</f>
        <v>0</v>
      </c>
      <c r="K168" s="200"/>
      <c r="L168" s="205"/>
      <c r="M168" s="206"/>
      <c r="N168" s="207"/>
      <c r="O168" s="207"/>
      <c r="P168" s="208">
        <f>SUM(P169:P215)</f>
        <v>0</v>
      </c>
      <c r="Q168" s="207"/>
      <c r="R168" s="208">
        <f>SUM(R169:R215)</f>
        <v>0.028281000000000001</v>
      </c>
      <c r="S168" s="207"/>
      <c r="T168" s="209">
        <f>SUM(T169:T215)</f>
        <v>0</v>
      </c>
      <c r="U168" s="12"/>
      <c r="V168" s="12"/>
      <c r="W168" s="12"/>
      <c r="X168" s="12"/>
      <c r="Y168" s="12"/>
      <c r="Z168" s="12"/>
      <c r="AA168" s="12"/>
      <c r="AB168" s="12"/>
      <c r="AC168" s="12"/>
      <c r="AD168" s="12"/>
      <c r="AE168" s="12"/>
      <c r="AR168" s="210" t="s">
        <v>81</v>
      </c>
      <c r="AT168" s="211" t="s">
        <v>73</v>
      </c>
      <c r="AU168" s="211" t="s">
        <v>81</v>
      </c>
      <c r="AY168" s="210" t="s">
        <v>126</v>
      </c>
      <c r="BK168" s="212">
        <f>SUM(BK169:BK215)</f>
        <v>0</v>
      </c>
    </row>
    <row r="169" s="2" customFormat="1" ht="24.15" customHeight="1">
      <c r="A169" s="41"/>
      <c r="B169" s="42"/>
      <c r="C169" s="215" t="s">
        <v>227</v>
      </c>
      <c r="D169" s="215" t="s">
        <v>128</v>
      </c>
      <c r="E169" s="216" t="s">
        <v>228</v>
      </c>
      <c r="F169" s="217" t="s">
        <v>229</v>
      </c>
      <c r="G169" s="218" t="s">
        <v>176</v>
      </c>
      <c r="H169" s="219">
        <v>5.1420000000000003</v>
      </c>
      <c r="I169" s="220"/>
      <c r="J169" s="221">
        <f>ROUND(I169*H169,2)</f>
        <v>0</v>
      </c>
      <c r="K169" s="217" t="s">
        <v>132</v>
      </c>
      <c r="L169" s="47"/>
      <c r="M169" s="222" t="s">
        <v>19</v>
      </c>
      <c r="N169" s="223" t="s">
        <v>45</v>
      </c>
      <c r="O169" s="87"/>
      <c r="P169" s="224">
        <f>O169*H169</f>
        <v>0</v>
      </c>
      <c r="Q169" s="224">
        <v>0.0054999999999999997</v>
      </c>
      <c r="R169" s="224">
        <f>Q169*H169</f>
        <v>0.028281000000000001</v>
      </c>
      <c r="S169" s="224">
        <v>0</v>
      </c>
      <c r="T169" s="225">
        <f>S169*H169</f>
        <v>0</v>
      </c>
      <c r="U169" s="41"/>
      <c r="V169" s="41"/>
      <c r="W169" s="41"/>
      <c r="X169" s="41"/>
      <c r="Y169" s="41"/>
      <c r="Z169" s="41"/>
      <c r="AA169" s="41"/>
      <c r="AB169" s="41"/>
      <c r="AC169" s="41"/>
      <c r="AD169" s="41"/>
      <c r="AE169" s="41"/>
      <c r="AR169" s="226" t="s">
        <v>133</v>
      </c>
      <c r="AT169" s="226" t="s">
        <v>128</v>
      </c>
      <c r="AU169" s="226" t="s">
        <v>83</v>
      </c>
      <c r="AY169" s="20" t="s">
        <v>126</v>
      </c>
      <c r="BE169" s="227">
        <f>IF(N169="základní",J169,0)</f>
        <v>0</v>
      </c>
      <c r="BF169" s="227">
        <f>IF(N169="snížená",J169,0)</f>
        <v>0</v>
      </c>
      <c r="BG169" s="227">
        <f>IF(N169="zákl. přenesená",J169,0)</f>
        <v>0</v>
      </c>
      <c r="BH169" s="227">
        <f>IF(N169="sníž. přenesená",J169,0)</f>
        <v>0</v>
      </c>
      <c r="BI169" s="227">
        <f>IF(N169="nulová",J169,0)</f>
        <v>0</v>
      </c>
      <c r="BJ169" s="20" t="s">
        <v>81</v>
      </c>
      <c r="BK169" s="227">
        <f>ROUND(I169*H169,2)</f>
        <v>0</v>
      </c>
      <c r="BL169" s="20" t="s">
        <v>133</v>
      </c>
      <c r="BM169" s="226" t="s">
        <v>420</v>
      </c>
    </row>
    <row r="170" s="2" customFormat="1">
      <c r="A170" s="41"/>
      <c r="B170" s="42"/>
      <c r="C170" s="43"/>
      <c r="D170" s="228" t="s">
        <v>135</v>
      </c>
      <c r="E170" s="43"/>
      <c r="F170" s="229" t="s">
        <v>231</v>
      </c>
      <c r="G170" s="43"/>
      <c r="H170" s="43"/>
      <c r="I170" s="230"/>
      <c r="J170" s="43"/>
      <c r="K170" s="43"/>
      <c r="L170" s="47"/>
      <c r="M170" s="231"/>
      <c r="N170" s="232"/>
      <c r="O170" s="87"/>
      <c r="P170" s="87"/>
      <c r="Q170" s="87"/>
      <c r="R170" s="87"/>
      <c r="S170" s="87"/>
      <c r="T170" s="88"/>
      <c r="U170" s="41"/>
      <c r="V170" s="41"/>
      <c r="W170" s="41"/>
      <c r="X170" s="41"/>
      <c r="Y170" s="41"/>
      <c r="Z170" s="41"/>
      <c r="AA170" s="41"/>
      <c r="AB170" s="41"/>
      <c r="AC170" s="41"/>
      <c r="AD170" s="41"/>
      <c r="AE170" s="41"/>
      <c r="AT170" s="20" t="s">
        <v>135</v>
      </c>
      <c r="AU170" s="20" t="s">
        <v>83</v>
      </c>
    </row>
    <row r="171" s="2" customFormat="1">
      <c r="A171" s="41"/>
      <c r="B171" s="42"/>
      <c r="C171" s="43"/>
      <c r="D171" s="233" t="s">
        <v>137</v>
      </c>
      <c r="E171" s="43"/>
      <c r="F171" s="234" t="s">
        <v>232</v>
      </c>
      <c r="G171" s="43"/>
      <c r="H171" s="43"/>
      <c r="I171" s="230"/>
      <c r="J171" s="43"/>
      <c r="K171" s="43"/>
      <c r="L171" s="47"/>
      <c r="M171" s="231"/>
      <c r="N171" s="232"/>
      <c r="O171" s="87"/>
      <c r="P171" s="87"/>
      <c r="Q171" s="87"/>
      <c r="R171" s="87"/>
      <c r="S171" s="87"/>
      <c r="T171" s="88"/>
      <c r="U171" s="41"/>
      <c r="V171" s="41"/>
      <c r="W171" s="41"/>
      <c r="X171" s="41"/>
      <c r="Y171" s="41"/>
      <c r="Z171" s="41"/>
      <c r="AA171" s="41"/>
      <c r="AB171" s="41"/>
      <c r="AC171" s="41"/>
      <c r="AD171" s="41"/>
      <c r="AE171" s="41"/>
      <c r="AT171" s="20" t="s">
        <v>137</v>
      </c>
      <c r="AU171" s="20" t="s">
        <v>83</v>
      </c>
    </row>
    <row r="172" s="13" customFormat="1">
      <c r="A172" s="13"/>
      <c r="B172" s="235"/>
      <c r="C172" s="236"/>
      <c r="D172" s="228" t="s">
        <v>139</v>
      </c>
      <c r="E172" s="237" t="s">
        <v>19</v>
      </c>
      <c r="F172" s="238" t="s">
        <v>421</v>
      </c>
      <c r="G172" s="236"/>
      <c r="H172" s="239">
        <v>5.1420000000000003</v>
      </c>
      <c r="I172" s="240"/>
      <c r="J172" s="236"/>
      <c r="K172" s="236"/>
      <c r="L172" s="241"/>
      <c r="M172" s="242"/>
      <c r="N172" s="243"/>
      <c r="O172" s="243"/>
      <c r="P172" s="243"/>
      <c r="Q172" s="243"/>
      <c r="R172" s="243"/>
      <c r="S172" s="243"/>
      <c r="T172" s="244"/>
      <c r="U172" s="13"/>
      <c r="V172" s="13"/>
      <c r="W172" s="13"/>
      <c r="X172" s="13"/>
      <c r="Y172" s="13"/>
      <c r="Z172" s="13"/>
      <c r="AA172" s="13"/>
      <c r="AB172" s="13"/>
      <c r="AC172" s="13"/>
      <c r="AD172" s="13"/>
      <c r="AE172" s="13"/>
      <c r="AT172" s="245" t="s">
        <v>139</v>
      </c>
      <c r="AU172" s="245" t="s">
        <v>83</v>
      </c>
      <c r="AV172" s="13" t="s">
        <v>83</v>
      </c>
      <c r="AW172" s="13" t="s">
        <v>35</v>
      </c>
      <c r="AX172" s="13" t="s">
        <v>74</v>
      </c>
      <c r="AY172" s="245" t="s">
        <v>126</v>
      </c>
    </row>
    <row r="173" s="14" customFormat="1">
      <c r="A173" s="14"/>
      <c r="B173" s="246"/>
      <c r="C173" s="247"/>
      <c r="D173" s="228" t="s">
        <v>139</v>
      </c>
      <c r="E173" s="248" t="s">
        <v>19</v>
      </c>
      <c r="F173" s="249" t="s">
        <v>142</v>
      </c>
      <c r="G173" s="247"/>
      <c r="H173" s="250">
        <v>5.1420000000000003</v>
      </c>
      <c r="I173" s="251"/>
      <c r="J173" s="247"/>
      <c r="K173" s="247"/>
      <c r="L173" s="252"/>
      <c r="M173" s="253"/>
      <c r="N173" s="254"/>
      <c r="O173" s="254"/>
      <c r="P173" s="254"/>
      <c r="Q173" s="254"/>
      <c r="R173" s="254"/>
      <c r="S173" s="254"/>
      <c r="T173" s="255"/>
      <c r="U173" s="14"/>
      <c r="V173" s="14"/>
      <c r="W173" s="14"/>
      <c r="X173" s="14"/>
      <c r="Y173" s="14"/>
      <c r="Z173" s="14"/>
      <c r="AA173" s="14"/>
      <c r="AB173" s="14"/>
      <c r="AC173" s="14"/>
      <c r="AD173" s="14"/>
      <c r="AE173" s="14"/>
      <c r="AT173" s="256" t="s">
        <v>139</v>
      </c>
      <c r="AU173" s="256" t="s">
        <v>83</v>
      </c>
      <c r="AV173" s="14" t="s">
        <v>133</v>
      </c>
      <c r="AW173" s="14" t="s">
        <v>35</v>
      </c>
      <c r="AX173" s="14" t="s">
        <v>81</v>
      </c>
      <c r="AY173" s="256" t="s">
        <v>126</v>
      </c>
    </row>
    <row r="174" s="2" customFormat="1" ht="24.15" customHeight="1">
      <c r="A174" s="41"/>
      <c r="B174" s="42"/>
      <c r="C174" s="215" t="s">
        <v>201</v>
      </c>
      <c r="D174" s="215" t="s">
        <v>128</v>
      </c>
      <c r="E174" s="216" t="s">
        <v>241</v>
      </c>
      <c r="F174" s="217" t="s">
        <v>242</v>
      </c>
      <c r="G174" s="218" t="s">
        <v>176</v>
      </c>
      <c r="H174" s="219">
        <v>4.2439999999999998</v>
      </c>
      <c r="I174" s="220"/>
      <c r="J174" s="221">
        <f>ROUND(I174*H174,2)</f>
        <v>0</v>
      </c>
      <c r="K174" s="217" t="s">
        <v>132</v>
      </c>
      <c r="L174" s="47"/>
      <c r="M174" s="222" t="s">
        <v>19</v>
      </c>
      <c r="N174" s="223" t="s">
        <v>45</v>
      </c>
      <c r="O174" s="87"/>
      <c r="P174" s="224">
        <f>O174*H174</f>
        <v>0</v>
      </c>
      <c r="Q174" s="224">
        <v>0</v>
      </c>
      <c r="R174" s="224">
        <f>Q174*H174</f>
        <v>0</v>
      </c>
      <c r="S174" s="224">
        <v>0</v>
      </c>
      <c r="T174" s="225">
        <f>S174*H174</f>
        <v>0</v>
      </c>
      <c r="U174" s="41"/>
      <c r="V174" s="41"/>
      <c r="W174" s="41"/>
      <c r="X174" s="41"/>
      <c r="Y174" s="41"/>
      <c r="Z174" s="41"/>
      <c r="AA174" s="41"/>
      <c r="AB174" s="41"/>
      <c r="AC174" s="41"/>
      <c r="AD174" s="41"/>
      <c r="AE174" s="41"/>
      <c r="AR174" s="226" t="s">
        <v>133</v>
      </c>
      <c r="AT174" s="226" t="s">
        <v>128</v>
      </c>
      <c r="AU174" s="226" t="s">
        <v>83</v>
      </c>
      <c r="AY174" s="20" t="s">
        <v>126</v>
      </c>
      <c r="BE174" s="227">
        <f>IF(N174="základní",J174,0)</f>
        <v>0</v>
      </c>
      <c r="BF174" s="227">
        <f>IF(N174="snížená",J174,0)</f>
        <v>0</v>
      </c>
      <c r="BG174" s="227">
        <f>IF(N174="zákl. přenesená",J174,0)</f>
        <v>0</v>
      </c>
      <c r="BH174" s="227">
        <f>IF(N174="sníž. přenesená",J174,0)</f>
        <v>0</v>
      </c>
      <c r="BI174" s="227">
        <f>IF(N174="nulová",J174,0)</f>
        <v>0</v>
      </c>
      <c r="BJ174" s="20" t="s">
        <v>81</v>
      </c>
      <c r="BK174" s="227">
        <f>ROUND(I174*H174,2)</f>
        <v>0</v>
      </c>
      <c r="BL174" s="20" t="s">
        <v>133</v>
      </c>
      <c r="BM174" s="226" t="s">
        <v>422</v>
      </c>
    </row>
    <row r="175" s="2" customFormat="1">
      <c r="A175" s="41"/>
      <c r="B175" s="42"/>
      <c r="C175" s="43"/>
      <c r="D175" s="228" t="s">
        <v>135</v>
      </c>
      <c r="E175" s="43"/>
      <c r="F175" s="229" t="s">
        <v>244</v>
      </c>
      <c r="G175" s="43"/>
      <c r="H175" s="43"/>
      <c r="I175" s="230"/>
      <c r="J175" s="43"/>
      <c r="K175" s="43"/>
      <c r="L175" s="47"/>
      <c r="M175" s="231"/>
      <c r="N175" s="232"/>
      <c r="O175" s="87"/>
      <c r="P175" s="87"/>
      <c r="Q175" s="87"/>
      <c r="R175" s="87"/>
      <c r="S175" s="87"/>
      <c r="T175" s="88"/>
      <c r="U175" s="41"/>
      <c r="V175" s="41"/>
      <c r="W175" s="41"/>
      <c r="X175" s="41"/>
      <c r="Y175" s="41"/>
      <c r="Z175" s="41"/>
      <c r="AA175" s="41"/>
      <c r="AB175" s="41"/>
      <c r="AC175" s="41"/>
      <c r="AD175" s="41"/>
      <c r="AE175" s="41"/>
      <c r="AT175" s="20" t="s">
        <v>135</v>
      </c>
      <c r="AU175" s="20" t="s">
        <v>83</v>
      </c>
    </row>
    <row r="176" s="2" customFormat="1">
      <c r="A176" s="41"/>
      <c r="B176" s="42"/>
      <c r="C176" s="43"/>
      <c r="D176" s="233" t="s">
        <v>137</v>
      </c>
      <c r="E176" s="43"/>
      <c r="F176" s="234" t="s">
        <v>245</v>
      </c>
      <c r="G176" s="43"/>
      <c r="H176" s="43"/>
      <c r="I176" s="230"/>
      <c r="J176" s="43"/>
      <c r="K176" s="43"/>
      <c r="L176" s="47"/>
      <c r="M176" s="231"/>
      <c r="N176" s="232"/>
      <c r="O176" s="87"/>
      <c r="P176" s="87"/>
      <c r="Q176" s="87"/>
      <c r="R176" s="87"/>
      <c r="S176" s="87"/>
      <c r="T176" s="88"/>
      <c r="U176" s="41"/>
      <c r="V176" s="41"/>
      <c r="W176" s="41"/>
      <c r="X176" s="41"/>
      <c r="Y176" s="41"/>
      <c r="Z176" s="41"/>
      <c r="AA176" s="41"/>
      <c r="AB176" s="41"/>
      <c r="AC176" s="41"/>
      <c r="AD176" s="41"/>
      <c r="AE176" s="41"/>
      <c r="AT176" s="20" t="s">
        <v>137</v>
      </c>
      <c r="AU176" s="20" t="s">
        <v>83</v>
      </c>
    </row>
    <row r="177" s="13" customFormat="1">
      <c r="A177" s="13"/>
      <c r="B177" s="235"/>
      <c r="C177" s="236"/>
      <c r="D177" s="228" t="s">
        <v>139</v>
      </c>
      <c r="E177" s="237" t="s">
        <v>19</v>
      </c>
      <c r="F177" s="238" t="s">
        <v>423</v>
      </c>
      <c r="G177" s="236"/>
      <c r="H177" s="239">
        <v>4.2439999999999998</v>
      </c>
      <c r="I177" s="240"/>
      <c r="J177" s="236"/>
      <c r="K177" s="236"/>
      <c r="L177" s="241"/>
      <c r="M177" s="242"/>
      <c r="N177" s="243"/>
      <c r="O177" s="243"/>
      <c r="P177" s="243"/>
      <c r="Q177" s="243"/>
      <c r="R177" s="243"/>
      <c r="S177" s="243"/>
      <c r="T177" s="244"/>
      <c r="U177" s="13"/>
      <c r="V177" s="13"/>
      <c r="W177" s="13"/>
      <c r="X177" s="13"/>
      <c r="Y177" s="13"/>
      <c r="Z177" s="13"/>
      <c r="AA177" s="13"/>
      <c r="AB177" s="13"/>
      <c r="AC177" s="13"/>
      <c r="AD177" s="13"/>
      <c r="AE177" s="13"/>
      <c r="AT177" s="245" t="s">
        <v>139</v>
      </c>
      <c r="AU177" s="245" t="s">
        <v>83</v>
      </c>
      <c r="AV177" s="13" t="s">
        <v>83</v>
      </c>
      <c r="AW177" s="13" t="s">
        <v>35</v>
      </c>
      <c r="AX177" s="13" t="s">
        <v>74</v>
      </c>
      <c r="AY177" s="245" t="s">
        <v>126</v>
      </c>
    </row>
    <row r="178" s="14" customFormat="1">
      <c r="A178" s="14"/>
      <c r="B178" s="246"/>
      <c r="C178" s="247"/>
      <c r="D178" s="228" t="s">
        <v>139</v>
      </c>
      <c r="E178" s="248" t="s">
        <v>19</v>
      </c>
      <c r="F178" s="249" t="s">
        <v>142</v>
      </c>
      <c r="G178" s="247"/>
      <c r="H178" s="250">
        <v>4.2439999999999998</v>
      </c>
      <c r="I178" s="251"/>
      <c r="J178" s="247"/>
      <c r="K178" s="247"/>
      <c r="L178" s="252"/>
      <c r="M178" s="253"/>
      <c r="N178" s="254"/>
      <c r="O178" s="254"/>
      <c r="P178" s="254"/>
      <c r="Q178" s="254"/>
      <c r="R178" s="254"/>
      <c r="S178" s="254"/>
      <c r="T178" s="255"/>
      <c r="U178" s="14"/>
      <c r="V178" s="14"/>
      <c r="W178" s="14"/>
      <c r="X178" s="14"/>
      <c r="Y178" s="14"/>
      <c r="Z178" s="14"/>
      <c r="AA178" s="14"/>
      <c r="AB178" s="14"/>
      <c r="AC178" s="14"/>
      <c r="AD178" s="14"/>
      <c r="AE178" s="14"/>
      <c r="AT178" s="256" t="s">
        <v>139</v>
      </c>
      <c r="AU178" s="256" t="s">
        <v>83</v>
      </c>
      <c r="AV178" s="14" t="s">
        <v>133</v>
      </c>
      <c r="AW178" s="14" t="s">
        <v>35</v>
      </c>
      <c r="AX178" s="14" t="s">
        <v>81</v>
      </c>
      <c r="AY178" s="256" t="s">
        <v>126</v>
      </c>
    </row>
    <row r="179" s="2" customFormat="1" ht="24.15" customHeight="1">
      <c r="A179" s="41"/>
      <c r="B179" s="42"/>
      <c r="C179" s="215" t="s">
        <v>240</v>
      </c>
      <c r="D179" s="215" t="s">
        <v>128</v>
      </c>
      <c r="E179" s="216" t="s">
        <v>248</v>
      </c>
      <c r="F179" s="217" t="s">
        <v>249</v>
      </c>
      <c r="G179" s="218" t="s">
        <v>176</v>
      </c>
      <c r="H179" s="219">
        <v>10.436</v>
      </c>
      <c r="I179" s="220"/>
      <c r="J179" s="221">
        <f>ROUND(I179*H179,2)</f>
        <v>0</v>
      </c>
      <c r="K179" s="217" t="s">
        <v>132</v>
      </c>
      <c r="L179" s="47"/>
      <c r="M179" s="222" t="s">
        <v>19</v>
      </c>
      <c r="N179" s="223" t="s">
        <v>45</v>
      </c>
      <c r="O179" s="87"/>
      <c r="P179" s="224">
        <f>O179*H179</f>
        <v>0</v>
      </c>
      <c r="Q179" s="224">
        <v>0</v>
      </c>
      <c r="R179" s="224">
        <f>Q179*H179</f>
        <v>0</v>
      </c>
      <c r="S179" s="224">
        <v>0</v>
      </c>
      <c r="T179" s="225">
        <f>S179*H179</f>
        <v>0</v>
      </c>
      <c r="U179" s="41"/>
      <c r="V179" s="41"/>
      <c r="W179" s="41"/>
      <c r="X179" s="41"/>
      <c r="Y179" s="41"/>
      <c r="Z179" s="41"/>
      <c r="AA179" s="41"/>
      <c r="AB179" s="41"/>
      <c r="AC179" s="41"/>
      <c r="AD179" s="41"/>
      <c r="AE179" s="41"/>
      <c r="AR179" s="226" t="s">
        <v>133</v>
      </c>
      <c r="AT179" s="226" t="s">
        <v>128</v>
      </c>
      <c r="AU179" s="226" t="s">
        <v>83</v>
      </c>
      <c r="AY179" s="20" t="s">
        <v>126</v>
      </c>
      <c r="BE179" s="227">
        <f>IF(N179="základní",J179,0)</f>
        <v>0</v>
      </c>
      <c r="BF179" s="227">
        <f>IF(N179="snížená",J179,0)</f>
        <v>0</v>
      </c>
      <c r="BG179" s="227">
        <f>IF(N179="zákl. přenesená",J179,0)</f>
        <v>0</v>
      </c>
      <c r="BH179" s="227">
        <f>IF(N179="sníž. přenesená",J179,0)</f>
        <v>0</v>
      </c>
      <c r="BI179" s="227">
        <f>IF(N179="nulová",J179,0)</f>
        <v>0</v>
      </c>
      <c r="BJ179" s="20" t="s">
        <v>81</v>
      </c>
      <c r="BK179" s="227">
        <f>ROUND(I179*H179,2)</f>
        <v>0</v>
      </c>
      <c r="BL179" s="20" t="s">
        <v>133</v>
      </c>
      <c r="BM179" s="226" t="s">
        <v>424</v>
      </c>
    </row>
    <row r="180" s="2" customFormat="1">
      <c r="A180" s="41"/>
      <c r="B180" s="42"/>
      <c r="C180" s="43"/>
      <c r="D180" s="228" t="s">
        <v>135</v>
      </c>
      <c r="E180" s="43"/>
      <c r="F180" s="229" t="s">
        <v>251</v>
      </c>
      <c r="G180" s="43"/>
      <c r="H180" s="43"/>
      <c r="I180" s="230"/>
      <c r="J180" s="43"/>
      <c r="K180" s="43"/>
      <c r="L180" s="47"/>
      <c r="M180" s="231"/>
      <c r="N180" s="232"/>
      <c r="O180" s="87"/>
      <c r="P180" s="87"/>
      <c r="Q180" s="87"/>
      <c r="R180" s="87"/>
      <c r="S180" s="87"/>
      <c r="T180" s="88"/>
      <c r="U180" s="41"/>
      <c r="V180" s="41"/>
      <c r="W180" s="41"/>
      <c r="X180" s="41"/>
      <c r="Y180" s="41"/>
      <c r="Z180" s="41"/>
      <c r="AA180" s="41"/>
      <c r="AB180" s="41"/>
      <c r="AC180" s="41"/>
      <c r="AD180" s="41"/>
      <c r="AE180" s="41"/>
      <c r="AT180" s="20" t="s">
        <v>135</v>
      </c>
      <c r="AU180" s="20" t="s">
        <v>83</v>
      </c>
    </row>
    <row r="181" s="2" customFormat="1">
      <c r="A181" s="41"/>
      <c r="B181" s="42"/>
      <c r="C181" s="43"/>
      <c r="D181" s="233" t="s">
        <v>137</v>
      </c>
      <c r="E181" s="43"/>
      <c r="F181" s="234" t="s">
        <v>252</v>
      </c>
      <c r="G181" s="43"/>
      <c r="H181" s="43"/>
      <c r="I181" s="230"/>
      <c r="J181" s="43"/>
      <c r="K181" s="43"/>
      <c r="L181" s="47"/>
      <c r="M181" s="231"/>
      <c r="N181" s="232"/>
      <c r="O181" s="87"/>
      <c r="P181" s="87"/>
      <c r="Q181" s="87"/>
      <c r="R181" s="87"/>
      <c r="S181" s="87"/>
      <c r="T181" s="88"/>
      <c r="U181" s="41"/>
      <c r="V181" s="41"/>
      <c r="W181" s="41"/>
      <c r="X181" s="41"/>
      <c r="Y181" s="41"/>
      <c r="Z181" s="41"/>
      <c r="AA181" s="41"/>
      <c r="AB181" s="41"/>
      <c r="AC181" s="41"/>
      <c r="AD181" s="41"/>
      <c r="AE181" s="41"/>
      <c r="AT181" s="20" t="s">
        <v>137</v>
      </c>
      <c r="AU181" s="20" t="s">
        <v>83</v>
      </c>
    </row>
    <row r="182" s="13" customFormat="1">
      <c r="A182" s="13"/>
      <c r="B182" s="235"/>
      <c r="C182" s="236"/>
      <c r="D182" s="228" t="s">
        <v>139</v>
      </c>
      <c r="E182" s="237" t="s">
        <v>19</v>
      </c>
      <c r="F182" s="238" t="s">
        <v>425</v>
      </c>
      <c r="G182" s="236"/>
      <c r="H182" s="239">
        <v>14.68</v>
      </c>
      <c r="I182" s="240"/>
      <c r="J182" s="236"/>
      <c r="K182" s="236"/>
      <c r="L182" s="241"/>
      <c r="M182" s="242"/>
      <c r="N182" s="243"/>
      <c r="O182" s="243"/>
      <c r="P182" s="243"/>
      <c r="Q182" s="243"/>
      <c r="R182" s="243"/>
      <c r="S182" s="243"/>
      <c r="T182" s="244"/>
      <c r="U182" s="13"/>
      <c r="V182" s="13"/>
      <c r="W182" s="13"/>
      <c r="X182" s="13"/>
      <c r="Y182" s="13"/>
      <c r="Z182" s="13"/>
      <c r="AA182" s="13"/>
      <c r="AB182" s="13"/>
      <c r="AC182" s="13"/>
      <c r="AD182" s="13"/>
      <c r="AE182" s="13"/>
      <c r="AT182" s="245" t="s">
        <v>139</v>
      </c>
      <c r="AU182" s="245" t="s">
        <v>83</v>
      </c>
      <c r="AV182" s="13" t="s">
        <v>83</v>
      </c>
      <c r="AW182" s="13" t="s">
        <v>35</v>
      </c>
      <c r="AX182" s="13" t="s">
        <v>74</v>
      </c>
      <c r="AY182" s="245" t="s">
        <v>126</v>
      </c>
    </row>
    <row r="183" s="13" customFormat="1">
      <c r="A183" s="13"/>
      <c r="B183" s="235"/>
      <c r="C183" s="236"/>
      <c r="D183" s="228" t="s">
        <v>139</v>
      </c>
      <c r="E183" s="237" t="s">
        <v>19</v>
      </c>
      <c r="F183" s="238" t="s">
        <v>426</v>
      </c>
      <c r="G183" s="236"/>
      <c r="H183" s="239">
        <v>-4.2439999999999998</v>
      </c>
      <c r="I183" s="240"/>
      <c r="J183" s="236"/>
      <c r="K183" s="236"/>
      <c r="L183" s="241"/>
      <c r="M183" s="242"/>
      <c r="N183" s="243"/>
      <c r="O183" s="243"/>
      <c r="P183" s="243"/>
      <c r="Q183" s="243"/>
      <c r="R183" s="243"/>
      <c r="S183" s="243"/>
      <c r="T183" s="244"/>
      <c r="U183" s="13"/>
      <c r="V183" s="13"/>
      <c r="W183" s="13"/>
      <c r="X183" s="13"/>
      <c r="Y183" s="13"/>
      <c r="Z183" s="13"/>
      <c r="AA183" s="13"/>
      <c r="AB183" s="13"/>
      <c r="AC183" s="13"/>
      <c r="AD183" s="13"/>
      <c r="AE183" s="13"/>
      <c r="AT183" s="245" t="s">
        <v>139</v>
      </c>
      <c r="AU183" s="245" t="s">
        <v>83</v>
      </c>
      <c r="AV183" s="13" t="s">
        <v>83</v>
      </c>
      <c r="AW183" s="13" t="s">
        <v>35</v>
      </c>
      <c r="AX183" s="13" t="s">
        <v>74</v>
      </c>
      <c r="AY183" s="245" t="s">
        <v>126</v>
      </c>
    </row>
    <row r="184" s="14" customFormat="1">
      <c r="A184" s="14"/>
      <c r="B184" s="246"/>
      <c r="C184" s="247"/>
      <c r="D184" s="228" t="s">
        <v>139</v>
      </c>
      <c r="E184" s="248" t="s">
        <v>19</v>
      </c>
      <c r="F184" s="249" t="s">
        <v>142</v>
      </c>
      <c r="G184" s="247"/>
      <c r="H184" s="250">
        <v>10.436</v>
      </c>
      <c r="I184" s="251"/>
      <c r="J184" s="247"/>
      <c r="K184" s="247"/>
      <c r="L184" s="252"/>
      <c r="M184" s="253"/>
      <c r="N184" s="254"/>
      <c r="O184" s="254"/>
      <c r="P184" s="254"/>
      <c r="Q184" s="254"/>
      <c r="R184" s="254"/>
      <c r="S184" s="254"/>
      <c r="T184" s="255"/>
      <c r="U184" s="14"/>
      <c r="V184" s="14"/>
      <c r="W184" s="14"/>
      <c r="X184" s="14"/>
      <c r="Y184" s="14"/>
      <c r="Z184" s="14"/>
      <c r="AA184" s="14"/>
      <c r="AB184" s="14"/>
      <c r="AC184" s="14"/>
      <c r="AD184" s="14"/>
      <c r="AE184" s="14"/>
      <c r="AT184" s="256" t="s">
        <v>139</v>
      </c>
      <c r="AU184" s="256" t="s">
        <v>83</v>
      </c>
      <c r="AV184" s="14" t="s">
        <v>133</v>
      </c>
      <c r="AW184" s="14" t="s">
        <v>35</v>
      </c>
      <c r="AX184" s="14" t="s">
        <v>81</v>
      </c>
      <c r="AY184" s="256" t="s">
        <v>126</v>
      </c>
    </row>
    <row r="185" s="2" customFormat="1" ht="24.15" customHeight="1">
      <c r="A185" s="41"/>
      <c r="B185" s="42"/>
      <c r="C185" s="215" t="s">
        <v>247</v>
      </c>
      <c r="D185" s="215" t="s">
        <v>128</v>
      </c>
      <c r="E185" s="216" t="s">
        <v>257</v>
      </c>
      <c r="F185" s="217" t="s">
        <v>258</v>
      </c>
      <c r="G185" s="218" t="s">
        <v>176</v>
      </c>
      <c r="H185" s="219">
        <v>93.924000000000007</v>
      </c>
      <c r="I185" s="220"/>
      <c r="J185" s="221">
        <f>ROUND(I185*H185,2)</f>
        <v>0</v>
      </c>
      <c r="K185" s="217" t="s">
        <v>132</v>
      </c>
      <c r="L185" s="47"/>
      <c r="M185" s="222" t="s">
        <v>19</v>
      </c>
      <c r="N185" s="223" t="s">
        <v>45</v>
      </c>
      <c r="O185" s="87"/>
      <c r="P185" s="224">
        <f>O185*H185</f>
        <v>0</v>
      </c>
      <c r="Q185" s="224">
        <v>0</v>
      </c>
      <c r="R185" s="224">
        <f>Q185*H185</f>
        <v>0</v>
      </c>
      <c r="S185" s="224">
        <v>0</v>
      </c>
      <c r="T185" s="225">
        <f>S185*H185</f>
        <v>0</v>
      </c>
      <c r="U185" s="41"/>
      <c r="V185" s="41"/>
      <c r="W185" s="41"/>
      <c r="X185" s="41"/>
      <c r="Y185" s="41"/>
      <c r="Z185" s="41"/>
      <c r="AA185" s="41"/>
      <c r="AB185" s="41"/>
      <c r="AC185" s="41"/>
      <c r="AD185" s="41"/>
      <c r="AE185" s="41"/>
      <c r="AR185" s="226" t="s">
        <v>133</v>
      </c>
      <c r="AT185" s="226" t="s">
        <v>128</v>
      </c>
      <c r="AU185" s="226" t="s">
        <v>83</v>
      </c>
      <c r="AY185" s="20" t="s">
        <v>126</v>
      </c>
      <c r="BE185" s="227">
        <f>IF(N185="základní",J185,0)</f>
        <v>0</v>
      </c>
      <c r="BF185" s="227">
        <f>IF(N185="snížená",J185,0)</f>
        <v>0</v>
      </c>
      <c r="BG185" s="227">
        <f>IF(N185="zákl. přenesená",J185,0)</f>
        <v>0</v>
      </c>
      <c r="BH185" s="227">
        <f>IF(N185="sníž. přenesená",J185,0)</f>
        <v>0</v>
      </c>
      <c r="BI185" s="227">
        <f>IF(N185="nulová",J185,0)</f>
        <v>0</v>
      </c>
      <c r="BJ185" s="20" t="s">
        <v>81</v>
      </c>
      <c r="BK185" s="227">
        <f>ROUND(I185*H185,2)</f>
        <v>0</v>
      </c>
      <c r="BL185" s="20" t="s">
        <v>133</v>
      </c>
      <c r="BM185" s="226" t="s">
        <v>427</v>
      </c>
    </row>
    <row r="186" s="2" customFormat="1">
      <c r="A186" s="41"/>
      <c r="B186" s="42"/>
      <c r="C186" s="43"/>
      <c r="D186" s="228" t="s">
        <v>135</v>
      </c>
      <c r="E186" s="43"/>
      <c r="F186" s="229" t="s">
        <v>260</v>
      </c>
      <c r="G186" s="43"/>
      <c r="H186" s="43"/>
      <c r="I186" s="230"/>
      <c r="J186" s="43"/>
      <c r="K186" s="43"/>
      <c r="L186" s="47"/>
      <c r="M186" s="231"/>
      <c r="N186" s="232"/>
      <c r="O186" s="87"/>
      <c r="P186" s="87"/>
      <c r="Q186" s="87"/>
      <c r="R186" s="87"/>
      <c r="S186" s="87"/>
      <c r="T186" s="88"/>
      <c r="U186" s="41"/>
      <c r="V186" s="41"/>
      <c r="W186" s="41"/>
      <c r="X186" s="41"/>
      <c r="Y186" s="41"/>
      <c r="Z186" s="41"/>
      <c r="AA186" s="41"/>
      <c r="AB186" s="41"/>
      <c r="AC186" s="41"/>
      <c r="AD186" s="41"/>
      <c r="AE186" s="41"/>
      <c r="AT186" s="20" t="s">
        <v>135</v>
      </c>
      <c r="AU186" s="20" t="s">
        <v>83</v>
      </c>
    </row>
    <row r="187" s="2" customFormat="1">
      <c r="A187" s="41"/>
      <c r="B187" s="42"/>
      <c r="C187" s="43"/>
      <c r="D187" s="233" t="s">
        <v>137</v>
      </c>
      <c r="E187" s="43"/>
      <c r="F187" s="234" t="s">
        <v>261</v>
      </c>
      <c r="G187" s="43"/>
      <c r="H187" s="43"/>
      <c r="I187" s="230"/>
      <c r="J187" s="43"/>
      <c r="K187" s="43"/>
      <c r="L187" s="47"/>
      <c r="M187" s="231"/>
      <c r="N187" s="232"/>
      <c r="O187" s="87"/>
      <c r="P187" s="87"/>
      <c r="Q187" s="87"/>
      <c r="R187" s="87"/>
      <c r="S187" s="87"/>
      <c r="T187" s="88"/>
      <c r="U187" s="41"/>
      <c r="V187" s="41"/>
      <c r="W187" s="41"/>
      <c r="X187" s="41"/>
      <c r="Y187" s="41"/>
      <c r="Z187" s="41"/>
      <c r="AA187" s="41"/>
      <c r="AB187" s="41"/>
      <c r="AC187" s="41"/>
      <c r="AD187" s="41"/>
      <c r="AE187" s="41"/>
      <c r="AT187" s="20" t="s">
        <v>137</v>
      </c>
      <c r="AU187" s="20" t="s">
        <v>83</v>
      </c>
    </row>
    <row r="188" s="13" customFormat="1">
      <c r="A188" s="13"/>
      <c r="B188" s="235"/>
      <c r="C188" s="236"/>
      <c r="D188" s="228" t="s">
        <v>139</v>
      </c>
      <c r="E188" s="237" t="s">
        <v>19</v>
      </c>
      <c r="F188" s="238" t="s">
        <v>428</v>
      </c>
      <c r="G188" s="236"/>
      <c r="H188" s="239">
        <v>132.12000000000001</v>
      </c>
      <c r="I188" s="240"/>
      <c r="J188" s="236"/>
      <c r="K188" s="236"/>
      <c r="L188" s="241"/>
      <c r="M188" s="242"/>
      <c r="N188" s="243"/>
      <c r="O188" s="243"/>
      <c r="P188" s="243"/>
      <c r="Q188" s="243"/>
      <c r="R188" s="243"/>
      <c r="S188" s="243"/>
      <c r="T188" s="244"/>
      <c r="U188" s="13"/>
      <c r="V188" s="13"/>
      <c r="W188" s="13"/>
      <c r="X188" s="13"/>
      <c r="Y188" s="13"/>
      <c r="Z188" s="13"/>
      <c r="AA188" s="13"/>
      <c r="AB188" s="13"/>
      <c r="AC188" s="13"/>
      <c r="AD188" s="13"/>
      <c r="AE188" s="13"/>
      <c r="AT188" s="245" t="s">
        <v>139</v>
      </c>
      <c r="AU188" s="245" t="s">
        <v>83</v>
      </c>
      <c r="AV188" s="13" t="s">
        <v>83</v>
      </c>
      <c r="AW188" s="13" t="s">
        <v>35</v>
      </c>
      <c r="AX188" s="13" t="s">
        <v>74</v>
      </c>
      <c r="AY188" s="245" t="s">
        <v>126</v>
      </c>
    </row>
    <row r="189" s="13" customFormat="1">
      <c r="A189" s="13"/>
      <c r="B189" s="235"/>
      <c r="C189" s="236"/>
      <c r="D189" s="228" t="s">
        <v>139</v>
      </c>
      <c r="E189" s="237" t="s">
        <v>19</v>
      </c>
      <c r="F189" s="238" t="s">
        <v>429</v>
      </c>
      <c r="G189" s="236"/>
      <c r="H189" s="239">
        <v>-38.195999999999998</v>
      </c>
      <c r="I189" s="240"/>
      <c r="J189" s="236"/>
      <c r="K189" s="236"/>
      <c r="L189" s="241"/>
      <c r="M189" s="242"/>
      <c r="N189" s="243"/>
      <c r="O189" s="243"/>
      <c r="P189" s="243"/>
      <c r="Q189" s="243"/>
      <c r="R189" s="243"/>
      <c r="S189" s="243"/>
      <c r="T189" s="244"/>
      <c r="U189" s="13"/>
      <c r="V189" s="13"/>
      <c r="W189" s="13"/>
      <c r="X189" s="13"/>
      <c r="Y189" s="13"/>
      <c r="Z189" s="13"/>
      <c r="AA189" s="13"/>
      <c r="AB189" s="13"/>
      <c r="AC189" s="13"/>
      <c r="AD189" s="13"/>
      <c r="AE189" s="13"/>
      <c r="AT189" s="245" t="s">
        <v>139</v>
      </c>
      <c r="AU189" s="245" t="s">
        <v>83</v>
      </c>
      <c r="AV189" s="13" t="s">
        <v>83</v>
      </c>
      <c r="AW189" s="13" t="s">
        <v>35</v>
      </c>
      <c r="AX189" s="13" t="s">
        <v>74</v>
      </c>
      <c r="AY189" s="245" t="s">
        <v>126</v>
      </c>
    </row>
    <row r="190" s="14" customFormat="1">
      <c r="A190" s="14"/>
      <c r="B190" s="246"/>
      <c r="C190" s="247"/>
      <c r="D190" s="228" t="s">
        <v>139</v>
      </c>
      <c r="E190" s="248" t="s">
        <v>19</v>
      </c>
      <c r="F190" s="249" t="s">
        <v>142</v>
      </c>
      <c r="G190" s="247"/>
      <c r="H190" s="250">
        <v>93.924000000000007</v>
      </c>
      <c r="I190" s="251"/>
      <c r="J190" s="247"/>
      <c r="K190" s="247"/>
      <c r="L190" s="252"/>
      <c r="M190" s="253"/>
      <c r="N190" s="254"/>
      <c r="O190" s="254"/>
      <c r="P190" s="254"/>
      <c r="Q190" s="254"/>
      <c r="R190" s="254"/>
      <c r="S190" s="254"/>
      <c r="T190" s="255"/>
      <c r="U190" s="14"/>
      <c r="V190" s="14"/>
      <c r="W190" s="14"/>
      <c r="X190" s="14"/>
      <c r="Y190" s="14"/>
      <c r="Z190" s="14"/>
      <c r="AA190" s="14"/>
      <c r="AB190" s="14"/>
      <c r="AC190" s="14"/>
      <c r="AD190" s="14"/>
      <c r="AE190" s="14"/>
      <c r="AT190" s="256" t="s">
        <v>139</v>
      </c>
      <c r="AU190" s="256" t="s">
        <v>83</v>
      </c>
      <c r="AV190" s="14" t="s">
        <v>133</v>
      </c>
      <c r="AW190" s="14" t="s">
        <v>35</v>
      </c>
      <c r="AX190" s="14" t="s">
        <v>81</v>
      </c>
      <c r="AY190" s="256" t="s">
        <v>126</v>
      </c>
    </row>
    <row r="191" s="2" customFormat="1" ht="16.5" customHeight="1">
      <c r="A191" s="41"/>
      <c r="B191" s="42"/>
      <c r="C191" s="215" t="s">
        <v>256</v>
      </c>
      <c r="D191" s="215" t="s">
        <v>128</v>
      </c>
      <c r="E191" s="216" t="s">
        <v>265</v>
      </c>
      <c r="F191" s="217" t="s">
        <v>266</v>
      </c>
      <c r="G191" s="218" t="s">
        <v>176</v>
      </c>
      <c r="H191" s="219">
        <v>14.68</v>
      </c>
      <c r="I191" s="220"/>
      <c r="J191" s="221">
        <f>ROUND(I191*H191,2)</f>
        <v>0</v>
      </c>
      <c r="K191" s="217" t="s">
        <v>132</v>
      </c>
      <c r="L191" s="47"/>
      <c r="M191" s="222" t="s">
        <v>19</v>
      </c>
      <c r="N191" s="223" t="s">
        <v>45</v>
      </c>
      <c r="O191" s="87"/>
      <c r="P191" s="224">
        <f>O191*H191</f>
        <v>0</v>
      </c>
      <c r="Q191" s="224">
        <v>0</v>
      </c>
      <c r="R191" s="224">
        <f>Q191*H191</f>
        <v>0</v>
      </c>
      <c r="S191" s="224">
        <v>0</v>
      </c>
      <c r="T191" s="225">
        <f>S191*H191</f>
        <v>0</v>
      </c>
      <c r="U191" s="41"/>
      <c r="V191" s="41"/>
      <c r="W191" s="41"/>
      <c r="X191" s="41"/>
      <c r="Y191" s="41"/>
      <c r="Z191" s="41"/>
      <c r="AA191" s="41"/>
      <c r="AB191" s="41"/>
      <c r="AC191" s="41"/>
      <c r="AD191" s="41"/>
      <c r="AE191" s="41"/>
      <c r="AR191" s="226" t="s">
        <v>133</v>
      </c>
      <c r="AT191" s="226" t="s">
        <v>128</v>
      </c>
      <c r="AU191" s="226" t="s">
        <v>83</v>
      </c>
      <c r="AY191" s="20" t="s">
        <v>126</v>
      </c>
      <c r="BE191" s="227">
        <f>IF(N191="základní",J191,0)</f>
        <v>0</v>
      </c>
      <c r="BF191" s="227">
        <f>IF(N191="snížená",J191,0)</f>
        <v>0</v>
      </c>
      <c r="BG191" s="227">
        <f>IF(N191="zákl. přenesená",J191,0)</f>
        <v>0</v>
      </c>
      <c r="BH191" s="227">
        <f>IF(N191="sníž. přenesená",J191,0)</f>
        <v>0</v>
      </c>
      <c r="BI191" s="227">
        <f>IF(N191="nulová",J191,0)</f>
        <v>0</v>
      </c>
      <c r="BJ191" s="20" t="s">
        <v>81</v>
      </c>
      <c r="BK191" s="227">
        <f>ROUND(I191*H191,2)</f>
        <v>0</v>
      </c>
      <c r="BL191" s="20" t="s">
        <v>133</v>
      </c>
      <c r="BM191" s="226" t="s">
        <v>430</v>
      </c>
    </row>
    <row r="192" s="2" customFormat="1">
      <c r="A192" s="41"/>
      <c r="B192" s="42"/>
      <c r="C192" s="43"/>
      <c r="D192" s="228" t="s">
        <v>135</v>
      </c>
      <c r="E192" s="43"/>
      <c r="F192" s="229" t="s">
        <v>266</v>
      </c>
      <c r="G192" s="43"/>
      <c r="H192" s="43"/>
      <c r="I192" s="230"/>
      <c r="J192" s="43"/>
      <c r="K192" s="43"/>
      <c r="L192" s="47"/>
      <c r="M192" s="231"/>
      <c r="N192" s="232"/>
      <c r="O192" s="87"/>
      <c r="P192" s="87"/>
      <c r="Q192" s="87"/>
      <c r="R192" s="87"/>
      <c r="S192" s="87"/>
      <c r="T192" s="88"/>
      <c r="U192" s="41"/>
      <c r="V192" s="41"/>
      <c r="W192" s="41"/>
      <c r="X192" s="41"/>
      <c r="Y192" s="41"/>
      <c r="Z192" s="41"/>
      <c r="AA192" s="41"/>
      <c r="AB192" s="41"/>
      <c r="AC192" s="41"/>
      <c r="AD192" s="41"/>
      <c r="AE192" s="41"/>
      <c r="AT192" s="20" t="s">
        <v>135</v>
      </c>
      <c r="AU192" s="20" t="s">
        <v>83</v>
      </c>
    </row>
    <row r="193" s="2" customFormat="1">
      <c r="A193" s="41"/>
      <c r="B193" s="42"/>
      <c r="C193" s="43"/>
      <c r="D193" s="233" t="s">
        <v>137</v>
      </c>
      <c r="E193" s="43"/>
      <c r="F193" s="234" t="s">
        <v>268</v>
      </c>
      <c r="G193" s="43"/>
      <c r="H193" s="43"/>
      <c r="I193" s="230"/>
      <c r="J193" s="43"/>
      <c r="K193" s="43"/>
      <c r="L193" s="47"/>
      <c r="M193" s="231"/>
      <c r="N193" s="232"/>
      <c r="O193" s="87"/>
      <c r="P193" s="87"/>
      <c r="Q193" s="87"/>
      <c r="R193" s="87"/>
      <c r="S193" s="87"/>
      <c r="T193" s="88"/>
      <c r="U193" s="41"/>
      <c r="V193" s="41"/>
      <c r="W193" s="41"/>
      <c r="X193" s="41"/>
      <c r="Y193" s="41"/>
      <c r="Z193" s="41"/>
      <c r="AA193" s="41"/>
      <c r="AB193" s="41"/>
      <c r="AC193" s="41"/>
      <c r="AD193" s="41"/>
      <c r="AE193" s="41"/>
      <c r="AT193" s="20" t="s">
        <v>137</v>
      </c>
      <c r="AU193" s="20" t="s">
        <v>83</v>
      </c>
    </row>
    <row r="194" s="2" customFormat="1" ht="24.15" customHeight="1">
      <c r="A194" s="41"/>
      <c r="B194" s="42"/>
      <c r="C194" s="215" t="s">
        <v>264</v>
      </c>
      <c r="D194" s="215" t="s">
        <v>128</v>
      </c>
      <c r="E194" s="216" t="s">
        <v>270</v>
      </c>
      <c r="F194" s="217" t="s">
        <v>271</v>
      </c>
      <c r="G194" s="218" t="s">
        <v>176</v>
      </c>
      <c r="H194" s="219">
        <v>14.68</v>
      </c>
      <c r="I194" s="220"/>
      <c r="J194" s="221">
        <f>ROUND(I194*H194,2)</f>
        <v>0</v>
      </c>
      <c r="K194" s="217" t="s">
        <v>132</v>
      </c>
      <c r="L194" s="47"/>
      <c r="M194" s="222" t="s">
        <v>19</v>
      </c>
      <c r="N194" s="223" t="s">
        <v>45</v>
      </c>
      <c r="O194" s="87"/>
      <c r="P194" s="224">
        <f>O194*H194</f>
        <v>0</v>
      </c>
      <c r="Q194" s="224">
        <v>0</v>
      </c>
      <c r="R194" s="224">
        <f>Q194*H194</f>
        <v>0</v>
      </c>
      <c r="S194" s="224">
        <v>0</v>
      </c>
      <c r="T194" s="225">
        <f>S194*H194</f>
        <v>0</v>
      </c>
      <c r="U194" s="41"/>
      <c r="V194" s="41"/>
      <c r="W194" s="41"/>
      <c r="X194" s="41"/>
      <c r="Y194" s="41"/>
      <c r="Z194" s="41"/>
      <c r="AA194" s="41"/>
      <c r="AB194" s="41"/>
      <c r="AC194" s="41"/>
      <c r="AD194" s="41"/>
      <c r="AE194" s="41"/>
      <c r="AR194" s="226" t="s">
        <v>133</v>
      </c>
      <c r="AT194" s="226" t="s">
        <v>128</v>
      </c>
      <c r="AU194" s="226" t="s">
        <v>83</v>
      </c>
      <c r="AY194" s="20" t="s">
        <v>126</v>
      </c>
      <c r="BE194" s="227">
        <f>IF(N194="základní",J194,0)</f>
        <v>0</v>
      </c>
      <c r="BF194" s="227">
        <f>IF(N194="snížená",J194,0)</f>
        <v>0</v>
      </c>
      <c r="BG194" s="227">
        <f>IF(N194="zákl. přenesená",J194,0)</f>
        <v>0</v>
      </c>
      <c r="BH194" s="227">
        <f>IF(N194="sníž. přenesená",J194,0)</f>
        <v>0</v>
      </c>
      <c r="BI194" s="227">
        <f>IF(N194="nulová",J194,0)</f>
        <v>0</v>
      </c>
      <c r="BJ194" s="20" t="s">
        <v>81</v>
      </c>
      <c r="BK194" s="227">
        <f>ROUND(I194*H194,2)</f>
        <v>0</v>
      </c>
      <c r="BL194" s="20" t="s">
        <v>133</v>
      </c>
      <c r="BM194" s="226" t="s">
        <v>431</v>
      </c>
    </row>
    <row r="195" s="2" customFormat="1">
      <c r="A195" s="41"/>
      <c r="B195" s="42"/>
      <c r="C195" s="43"/>
      <c r="D195" s="228" t="s">
        <v>135</v>
      </c>
      <c r="E195" s="43"/>
      <c r="F195" s="229" t="s">
        <v>273</v>
      </c>
      <c r="G195" s="43"/>
      <c r="H195" s="43"/>
      <c r="I195" s="230"/>
      <c r="J195" s="43"/>
      <c r="K195" s="43"/>
      <c r="L195" s="47"/>
      <c r="M195" s="231"/>
      <c r="N195" s="232"/>
      <c r="O195" s="87"/>
      <c r="P195" s="87"/>
      <c r="Q195" s="87"/>
      <c r="R195" s="87"/>
      <c r="S195" s="87"/>
      <c r="T195" s="88"/>
      <c r="U195" s="41"/>
      <c r="V195" s="41"/>
      <c r="W195" s="41"/>
      <c r="X195" s="41"/>
      <c r="Y195" s="41"/>
      <c r="Z195" s="41"/>
      <c r="AA195" s="41"/>
      <c r="AB195" s="41"/>
      <c r="AC195" s="41"/>
      <c r="AD195" s="41"/>
      <c r="AE195" s="41"/>
      <c r="AT195" s="20" t="s">
        <v>135</v>
      </c>
      <c r="AU195" s="20" t="s">
        <v>83</v>
      </c>
    </row>
    <row r="196" s="2" customFormat="1">
      <c r="A196" s="41"/>
      <c r="B196" s="42"/>
      <c r="C196" s="43"/>
      <c r="D196" s="233" t="s">
        <v>137</v>
      </c>
      <c r="E196" s="43"/>
      <c r="F196" s="234" t="s">
        <v>274</v>
      </c>
      <c r="G196" s="43"/>
      <c r="H196" s="43"/>
      <c r="I196" s="230"/>
      <c r="J196" s="43"/>
      <c r="K196" s="43"/>
      <c r="L196" s="47"/>
      <c r="M196" s="231"/>
      <c r="N196" s="232"/>
      <c r="O196" s="87"/>
      <c r="P196" s="87"/>
      <c r="Q196" s="87"/>
      <c r="R196" s="87"/>
      <c r="S196" s="87"/>
      <c r="T196" s="88"/>
      <c r="U196" s="41"/>
      <c r="V196" s="41"/>
      <c r="W196" s="41"/>
      <c r="X196" s="41"/>
      <c r="Y196" s="41"/>
      <c r="Z196" s="41"/>
      <c r="AA196" s="41"/>
      <c r="AB196" s="41"/>
      <c r="AC196" s="41"/>
      <c r="AD196" s="41"/>
      <c r="AE196" s="41"/>
      <c r="AT196" s="20" t="s">
        <v>137</v>
      </c>
      <c r="AU196" s="20" t="s">
        <v>83</v>
      </c>
    </row>
    <row r="197" s="2" customFormat="1" ht="33" customHeight="1">
      <c r="A197" s="41"/>
      <c r="B197" s="42"/>
      <c r="C197" s="215" t="s">
        <v>269</v>
      </c>
      <c r="D197" s="215" t="s">
        <v>128</v>
      </c>
      <c r="E197" s="216" t="s">
        <v>276</v>
      </c>
      <c r="F197" s="217" t="s">
        <v>277</v>
      </c>
      <c r="G197" s="218" t="s">
        <v>176</v>
      </c>
      <c r="H197" s="219">
        <v>3.363</v>
      </c>
      <c r="I197" s="220"/>
      <c r="J197" s="221">
        <f>ROUND(I197*H197,2)</f>
        <v>0</v>
      </c>
      <c r="K197" s="217" t="s">
        <v>132</v>
      </c>
      <c r="L197" s="47"/>
      <c r="M197" s="222" t="s">
        <v>19</v>
      </c>
      <c r="N197" s="223" t="s">
        <v>45</v>
      </c>
      <c r="O197" s="87"/>
      <c r="P197" s="224">
        <f>O197*H197</f>
        <v>0</v>
      </c>
      <c r="Q197" s="224">
        <v>0</v>
      </c>
      <c r="R197" s="224">
        <f>Q197*H197</f>
        <v>0</v>
      </c>
      <c r="S197" s="224">
        <v>0</v>
      </c>
      <c r="T197" s="225">
        <f>S197*H197</f>
        <v>0</v>
      </c>
      <c r="U197" s="41"/>
      <c r="V197" s="41"/>
      <c r="W197" s="41"/>
      <c r="X197" s="41"/>
      <c r="Y197" s="41"/>
      <c r="Z197" s="41"/>
      <c r="AA197" s="41"/>
      <c r="AB197" s="41"/>
      <c r="AC197" s="41"/>
      <c r="AD197" s="41"/>
      <c r="AE197" s="41"/>
      <c r="AR197" s="226" t="s">
        <v>133</v>
      </c>
      <c r="AT197" s="226" t="s">
        <v>128</v>
      </c>
      <c r="AU197" s="226" t="s">
        <v>83</v>
      </c>
      <c r="AY197" s="20" t="s">
        <v>126</v>
      </c>
      <c r="BE197" s="227">
        <f>IF(N197="základní",J197,0)</f>
        <v>0</v>
      </c>
      <c r="BF197" s="227">
        <f>IF(N197="snížená",J197,0)</f>
        <v>0</v>
      </c>
      <c r="BG197" s="227">
        <f>IF(N197="zákl. přenesená",J197,0)</f>
        <v>0</v>
      </c>
      <c r="BH197" s="227">
        <f>IF(N197="sníž. přenesená",J197,0)</f>
        <v>0</v>
      </c>
      <c r="BI197" s="227">
        <f>IF(N197="nulová",J197,0)</f>
        <v>0</v>
      </c>
      <c r="BJ197" s="20" t="s">
        <v>81</v>
      </c>
      <c r="BK197" s="227">
        <f>ROUND(I197*H197,2)</f>
        <v>0</v>
      </c>
      <c r="BL197" s="20" t="s">
        <v>133</v>
      </c>
      <c r="BM197" s="226" t="s">
        <v>432</v>
      </c>
    </row>
    <row r="198" s="2" customFormat="1">
      <c r="A198" s="41"/>
      <c r="B198" s="42"/>
      <c r="C198" s="43"/>
      <c r="D198" s="228" t="s">
        <v>135</v>
      </c>
      <c r="E198" s="43"/>
      <c r="F198" s="229" t="s">
        <v>279</v>
      </c>
      <c r="G198" s="43"/>
      <c r="H198" s="43"/>
      <c r="I198" s="230"/>
      <c r="J198" s="43"/>
      <c r="K198" s="43"/>
      <c r="L198" s="47"/>
      <c r="M198" s="231"/>
      <c r="N198" s="232"/>
      <c r="O198" s="87"/>
      <c r="P198" s="87"/>
      <c r="Q198" s="87"/>
      <c r="R198" s="87"/>
      <c r="S198" s="87"/>
      <c r="T198" s="88"/>
      <c r="U198" s="41"/>
      <c r="V198" s="41"/>
      <c r="W198" s="41"/>
      <c r="X198" s="41"/>
      <c r="Y198" s="41"/>
      <c r="Z198" s="41"/>
      <c r="AA198" s="41"/>
      <c r="AB198" s="41"/>
      <c r="AC198" s="41"/>
      <c r="AD198" s="41"/>
      <c r="AE198" s="41"/>
      <c r="AT198" s="20" t="s">
        <v>135</v>
      </c>
      <c r="AU198" s="20" t="s">
        <v>83</v>
      </c>
    </row>
    <row r="199" s="2" customFormat="1">
      <c r="A199" s="41"/>
      <c r="B199" s="42"/>
      <c r="C199" s="43"/>
      <c r="D199" s="233" t="s">
        <v>137</v>
      </c>
      <c r="E199" s="43"/>
      <c r="F199" s="234" t="s">
        <v>280</v>
      </c>
      <c r="G199" s="43"/>
      <c r="H199" s="43"/>
      <c r="I199" s="230"/>
      <c r="J199" s="43"/>
      <c r="K199" s="43"/>
      <c r="L199" s="47"/>
      <c r="M199" s="231"/>
      <c r="N199" s="232"/>
      <c r="O199" s="87"/>
      <c r="P199" s="87"/>
      <c r="Q199" s="87"/>
      <c r="R199" s="87"/>
      <c r="S199" s="87"/>
      <c r="T199" s="88"/>
      <c r="U199" s="41"/>
      <c r="V199" s="41"/>
      <c r="W199" s="41"/>
      <c r="X199" s="41"/>
      <c r="Y199" s="41"/>
      <c r="Z199" s="41"/>
      <c r="AA199" s="41"/>
      <c r="AB199" s="41"/>
      <c r="AC199" s="41"/>
      <c r="AD199" s="41"/>
      <c r="AE199" s="41"/>
      <c r="AT199" s="20" t="s">
        <v>137</v>
      </c>
      <c r="AU199" s="20" t="s">
        <v>83</v>
      </c>
    </row>
    <row r="200" s="13" customFormat="1">
      <c r="A200" s="13"/>
      <c r="B200" s="235"/>
      <c r="C200" s="236"/>
      <c r="D200" s="228" t="s">
        <v>139</v>
      </c>
      <c r="E200" s="237" t="s">
        <v>19</v>
      </c>
      <c r="F200" s="238" t="s">
        <v>433</v>
      </c>
      <c r="G200" s="236"/>
      <c r="H200" s="239">
        <v>3.363</v>
      </c>
      <c r="I200" s="240"/>
      <c r="J200" s="236"/>
      <c r="K200" s="236"/>
      <c r="L200" s="241"/>
      <c r="M200" s="242"/>
      <c r="N200" s="243"/>
      <c r="O200" s="243"/>
      <c r="P200" s="243"/>
      <c r="Q200" s="243"/>
      <c r="R200" s="243"/>
      <c r="S200" s="243"/>
      <c r="T200" s="244"/>
      <c r="U200" s="13"/>
      <c r="V200" s="13"/>
      <c r="W200" s="13"/>
      <c r="X200" s="13"/>
      <c r="Y200" s="13"/>
      <c r="Z200" s="13"/>
      <c r="AA200" s="13"/>
      <c r="AB200" s="13"/>
      <c r="AC200" s="13"/>
      <c r="AD200" s="13"/>
      <c r="AE200" s="13"/>
      <c r="AT200" s="245" t="s">
        <v>139</v>
      </c>
      <c r="AU200" s="245" t="s">
        <v>83</v>
      </c>
      <c r="AV200" s="13" t="s">
        <v>83</v>
      </c>
      <c r="AW200" s="13" t="s">
        <v>35</v>
      </c>
      <c r="AX200" s="13" t="s">
        <v>74</v>
      </c>
      <c r="AY200" s="245" t="s">
        <v>126</v>
      </c>
    </row>
    <row r="201" s="14" customFormat="1">
      <c r="A201" s="14"/>
      <c r="B201" s="246"/>
      <c r="C201" s="247"/>
      <c r="D201" s="228" t="s">
        <v>139</v>
      </c>
      <c r="E201" s="248" t="s">
        <v>19</v>
      </c>
      <c r="F201" s="249" t="s">
        <v>142</v>
      </c>
      <c r="G201" s="247"/>
      <c r="H201" s="250">
        <v>3.363</v>
      </c>
      <c r="I201" s="251"/>
      <c r="J201" s="247"/>
      <c r="K201" s="247"/>
      <c r="L201" s="252"/>
      <c r="M201" s="253"/>
      <c r="N201" s="254"/>
      <c r="O201" s="254"/>
      <c r="P201" s="254"/>
      <c r="Q201" s="254"/>
      <c r="R201" s="254"/>
      <c r="S201" s="254"/>
      <c r="T201" s="255"/>
      <c r="U201" s="14"/>
      <c r="V201" s="14"/>
      <c r="W201" s="14"/>
      <c r="X201" s="14"/>
      <c r="Y201" s="14"/>
      <c r="Z201" s="14"/>
      <c r="AA201" s="14"/>
      <c r="AB201" s="14"/>
      <c r="AC201" s="14"/>
      <c r="AD201" s="14"/>
      <c r="AE201" s="14"/>
      <c r="AT201" s="256" t="s">
        <v>139</v>
      </c>
      <c r="AU201" s="256" t="s">
        <v>83</v>
      </c>
      <c r="AV201" s="14" t="s">
        <v>133</v>
      </c>
      <c r="AW201" s="14" t="s">
        <v>35</v>
      </c>
      <c r="AX201" s="14" t="s">
        <v>81</v>
      </c>
      <c r="AY201" s="256" t="s">
        <v>126</v>
      </c>
    </row>
    <row r="202" s="2" customFormat="1" ht="37.8" customHeight="1">
      <c r="A202" s="41"/>
      <c r="B202" s="42"/>
      <c r="C202" s="215" t="s">
        <v>275</v>
      </c>
      <c r="D202" s="215" t="s">
        <v>128</v>
      </c>
      <c r="E202" s="216" t="s">
        <v>289</v>
      </c>
      <c r="F202" s="217" t="s">
        <v>290</v>
      </c>
      <c r="G202" s="218" t="s">
        <v>176</v>
      </c>
      <c r="H202" s="219">
        <v>5.1420000000000003</v>
      </c>
      <c r="I202" s="220"/>
      <c r="J202" s="221">
        <f>ROUND(I202*H202,2)</f>
        <v>0</v>
      </c>
      <c r="K202" s="217" t="s">
        <v>132</v>
      </c>
      <c r="L202" s="47"/>
      <c r="M202" s="222" t="s">
        <v>19</v>
      </c>
      <c r="N202" s="223" t="s">
        <v>45</v>
      </c>
      <c r="O202" s="87"/>
      <c r="P202" s="224">
        <f>O202*H202</f>
        <v>0</v>
      </c>
      <c r="Q202" s="224">
        <v>0</v>
      </c>
      <c r="R202" s="224">
        <f>Q202*H202</f>
        <v>0</v>
      </c>
      <c r="S202" s="224">
        <v>0</v>
      </c>
      <c r="T202" s="225">
        <f>S202*H202</f>
        <v>0</v>
      </c>
      <c r="U202" s="41"/>
      <c r="V202" s="41"/>
      <c r="W202" s="41"/>
      <c r="X202" s="41"/>
      <c r="Y202" s="41"/>
      <c r="Z202" s="41"/>
      <c r="AA202" s="41"/>
      <c r="AB202" s="41"/>
      <c r="AC202" s="41"/>
      <c r="AD202" s="41"/>
      <c r="AE202" s="41"/>
      <c r="AR202" s="226" t="s">
        <v>133</v>
      </c>
      <c r="AT202" s="226" t="s">
        <v>128</v>
      </c>
      <c r="AU202" s="226" t="s">
        <v>83</v>
      </c>
      <c r="AY202" s="20" t="s">
        <v>126</v>
      </c>
      <c r="BE202" s="227">
        <f>IF(N202="základní",J202,0)</f>
        <v>0</v>
      </c>
      <c r="BF202" s="227">
        <f>IF(N202="snížená",J202,0)</f>
        <v>0</v>
      </c>
      <c r="BG202" s="227">
        <f>IF(N202="zákl. přenesená",J202,0)</f>
        <v>0</v>
      </c>
      <c r="BH202" s="227">
        <f>IF(N202="sníž. přenesená",J202,0)</f>
        <v>0</v>
      </c>
      <c r="BI202" s="227">
        <f>IF(N202="nulová",J202,0)</f>
        <v>0</v>
      </c>
      <c r="BJ202" s="20" t="s">
        <v>81</v>
      </c>
      <c r="BK202" s="227">
        <f>ROUND(I202*H202,2)</f>
        <v>0</v>
      </c>
      <c r="BL202" s="20" t="s">
        <v>133</v>
      </c>
      <c r="BM202" s="226" t="s">
        <v>434</v>
      </c>
    </row>
    <row r="203" s="2" customFormat="1">
      <c r="A203" s="41"/>
      <c r="B203" s="42"/>
      <c r="C203" s="43"/>
      <c r="D203" s="228" t="s">
        <v>135</v>
      </c>
      <c r="E203" s="43"/>
      <c r="F203" s="229" t="s">
        <v>292</v>
      </c>
      <c r="G203" s="43"/>
      <c r="H203" s="43"/>
      <c r="I203" s="230"/>
      <c r="J203" s="43"/>
      <c r="K203" s="43"/>
      <c r="L203" s="47"/>
      <c r="M203" s="231"/>
      <c r="N203" s="232"/>
      <c r="O203" s="87"/>
      <c r="P203" s="87"/>
      <c r="Q203" s="87"/>
      <c r="R203" s="87"/>
      <c r="S203" s="87"/>
      <c r="T203" s="88"/>
      <c r="U203" s="41"/>
      <c r="V203" s="41"/>
      <c r="W203" s="41"/>
      <c r="X203" s="41"/>
      <c r="Y203" s="41"/>
      <c r="Z203" s="41"/>
      <c r="AA203" s="41"/>
      <c r="AB203" s="41"/>
      <c r="AC203" s="41"/>
      <c r="AD203" s="41"/>
      <c r="AE203" s="41"/>
      <c r="AT203" s="20" t="s">
        <v>135</v>
      </c>
      <c r="AU203" s="20" t="s">
        <v>83</v>
      </c>
    </row>
    <row r="204" s="2" customFormat="1">
      <c r="A204" s="41"/>
      <c r="B204" s="42"/>
      <c r="C204" s="43"/>
      <c r="D204" s="233" t="s">
        <v>137</v>
      </c>
      <c r="E204" s="43"/>
      <c r="F204" s="234" t="s">
        <v>293</v>
      </c>
      <c r="G204" s="43"/>
      <c r="H204" s="43"/>
      <c r="I204" s="230"/>
      <c r="J204" s="43"/>
      <c r="K204" s="43"/>
      <c r="L204" s="47"/>
      <c r="M204" s="231"/>
      <c r="N204" s="232"/>
      <c r="O204" s="87"/>
      <c r="P204" s="87"/>
      <c r="Q204" s="87"/>
      <c r="R204" s="87"/>
      <c r="S204" s="87"/>
      <c r="T204" s="88"/>
      <c r="U204" s="41"/>
      <c r="V204" s="41"/>
      <c r="W204" s="41"/>
      <c r="X204" s="41"/>
      <c r="Y204" s="41"/>
      <c r="Z204" s="41"/>
      <c r="AA204" s="41"/>
      <c r="AB204" s="41"/>
      <c r="AC204" s="41"/>
      <c r="AD204" s="41"/>
      <c r="AE204" s="41"/>
      <c r="AT204" s="20" t="s">
        <v>137</v>
      </c>
      <c r="AU204" s="20" t="s">
        <v>83</v>
      </c>
    </row>
    <row r="205" s="13" customFormat="1">
      <c r="A205" s="13"/>
      <c r="B205" s="235"/>
      <c r="C205" s="236"/>
      <c r="D205" s="228" t="s">
        <v>139</v>
      </c>
      <c r="E205" s="237" t="s">
        <v>19</v>
      </c>
      <c r="F205" s="238" t="s">
        <v>421</v>
      </c>
      <c r="G205" s="236"/>
      <c r="H205" s="239">
        <v>5.1420000000000003</v>
      </c>
      <c r="I205" s="240"/>
      <c r="J205" s="236"/>
      <c r="K205" s="236"/>
      <c r="L205" s="241"/>
      <c r="M205" s="242"/>
      <c r="N205" s="243"/>
      <c r="O205" s="243"/>
      <c r="P205" s="243"/>
      <c r="Q205" s="243"/>
      <c r="R205" s="243"/>
      <c r="S205" s="243"/>
      <c r="T205" s="244"/>
      <c r="U205" s="13"/>
      <c r="V205" s="13"/>
      <c r="W205" s="13"/>
      <c r="X205" s="13"/>
      <c r="Y205" s="13"/>
      <c r="Z205" s="13"/>
      <c r="AA205" s="13"/>
      <c r="AB205" s="13"/>
      <c r="AC205" s="13"/>
      <c r="AD205" s="13"/>
      <c r="AE205" s="13"/>
      <c r="AT205" s="245" t="s">
        <v>139</v>
      </c>
      <c r="AU205" s="245" t="s">
        <v>83</v>
      </c>
      <c r="AV205" s="13" t="s">
        <v>83</v>
      </c>
      <c r="AW205" s="13" t="s">
        <v>35</v>
      </c>
      <c r="AX205" s="13" t="s">
        <v>74</v>
      </c>
      <c r="AY205" s="245" t="s">
        <v>126</v>
      </c>
    </row>
    <row r="206" s="14" customFormat="1">
      <c r="A206" s="14"/>
      <c r="B206" s="246"/>
      <c r="C206" s="247"/>
      <c r="D206" s="228" t="s">
        <v>139</v>
      </c>
      <c r="E206" s="248" t="s">
        <v>19</v>
      </c>
      <c r="F206" s="249" t="s">
        <v>142</v>
      </c>
      <c r="G206" s="247"/>
      <c r="H206" s="250">
        <v>5.1420000000000003</v>
      </c>
      <c r="I206" s="251"/>
      <c r="J206" s="247"/>
      <c r="K206" s="247"/>
      <c r="L206" s="252"/>
      <c r="M206" s="253"/>
      <c r="N206" s="254"/>
      <c r="O206" s="254"/>
      <c r="P206" s="254"/>
      <c r="Q206" s="254"/>
      <c r="R206" s="254"/>
      <c r="S206" s="254"/>
      <c r="T206" s="255"/>
      <c r="U206" s="14"/>
      <c r="V206" s="14"/>
      <c r="W206" s="14"/>
      <c r="X206" s="14"/>
      <c r="Y206" s="14"/>
      <c r="Z206" s="14"/>
      <c r="AA206" s="14"/>
      <c r="AB206" s="14"/>
      <c r="AC206" s="14"/>
      <c r="AD206" s="14"/>
      <c r="AE206" s="14"/>
      <c r="AT206" s="256" t="s">
        <v>139</v>
      </c>
      <c r="AU206" s="256" t="s">
        <v>83</v>
      </c>
      <c r="AV206" s="14" t="s">
        <v>133</v>
      </c>
      <c r="AW206" s="14" t="s">
        <v>35</v>
      </c>
      <c r="AX206" s="14" t="s">
        <v>81</v>
      </c>
      <c r="AY206" s="256" t="s">
        <v>126</v>
      </c>
    </row>
    <row r="207" s="2" customFormat="1" ht="33" customHeight="1">
      <c r="A207" s="41"/>
      <c r="B207" s="42"/>
      <c r="C207" s="215" t="s">
        <v>7</v>
      </c>
      <c r="D207" s="215" t="s">
        <v>128</v>
      </c>
      <c r="E207" s="216" t="s">
        <v>296</v>
      </c>
      <c r="F207" s="217" t="s">
        <v>297</v>
      </c>
      <c r="G207" s="218" t="s">
        <v>176</v>
      </c>
      <c r="H207" s="219">
        <v>1.6970000000000001</v>
      </c>
      <c r="I207" s="220"/>
      <c r="J207" s="221">
        <f>ROUND(I207*H207,2)</f>
        <v>0</v>
      </c>
      <c r="K207" s="217" t="s">
        <v>132</v>
      </c>
      <c r="L207" s="47"/>
      <c r="M207" s="222" t="s">
        <v>19</v>
      </c>
      <c r="N207" s="223" t="s">
        <v>45</v>
      </c>
      <c r="O207" s="87"/>
      <c r="P207" s="224">
        <f>O207*H207</f>
        <v>0</v>
      </c>
      <c r="Q207" s="224">
        <v>0</v>
      </c>
      <c r="R207" s="224">
        <f>Q207*H207</f>
        <v>0</v>
      </c>
      <c r="S207" s="224">
        <v>0</v>
      </c>
      <c r="T207" s="225">
        <f>S207*H207</f>
        <v>0</v>
      </c>
      <c r="U207" s="41"/>
      <c r="V207" s="41"/>
      <c r="W207" s="41"/>
      <c r="X207" s="41"/>
      <c r="Y207" s="41"/>
      <c r="Z207" s="41"/>
      <c r="AA207" s="41"/>
      <c r="AB207" s="41"/>
      <c r="AC207" s="41"/>
      <c r="AD207" s="41"/>
      <c r="AE207" s="41"/>
      <c r="AR207" s="226" t="s">
        <v>133</v>
      </c>
      <c r="AT207" s="226" t="s">
        <v>128</v>
      </c>
      <c r="AU207" s="226" t="s">
        <v>83</v>
      </c>
      <c r="AY207" s="20" t="s">
        <v>126</v>
      </c>
      <c r="BE207" s="227">
        <f>IF(N207="základní",J207,0)</f>
        <v>0</v>
      </c>
      <c r="BF207" s="227">
        <f>IF(N207="snížená",J207,0)</f>
        <v>0</v>
      </c>
      <c r="BG207" s="227">
        <f>IF(N207="zákl. přenesená",J207,0)</f>
        <v>0</v>
      </c>
      <c r="BH207" s="227">
        <f>IF(N207="sníž. přenesená",J207,0)</f>
        <v>0</v>
      </c>
      <c r="BI207" s="227">
        <f>IF(N207="nulová",J207,0)</f>
        <v>0</v>
      </c>
      <c r="BJ207" s="20" t="s">
        <v>81</v>
      </c>
      <c r="BK207" s="227">
        <f>ROUND(I207*H207,2)</f>
        <v>0</v>
      </c>
      <c r="BL207" s="20" t="s">
        <v>133</v>
      </c>
      <c r="BM207" s="226" t="s">
        <v>435</v>
      </c>
    </row>
    <row r="208" s="2" customFormat="1">
      <c r="A208" s="41"/>
      <c r="B208" s="42"/>
      <c r="C208" s="43"/>
      <c r="D208" s="228" t="s">
        <v>135</v>
      </c>
      <c r="E208" s="43"/>
      <c r="F208" s="229" t="s">
        <v>299</v>
      </c>
      <c r="G208" s="43"/>
      <c r="H208" s="43"/>
      <c r="I208" s="230"/>
      <c r="J208" s="43"/>
      <c r="K208" s="43"/>
      <c r="L208" s="47"/>
      <c r="M208" s="231"/>
      <c r="N208" s="232"/>
      <c r="O208" s="87"/>
      <c r="P208" s="87"/>
      <c r="Q208" s="87"/>
      <c r="R208" s="87"/>
      <c r="S208" s="87"/>
      <c r="T208" s="88"/>
      <c r="U208" s="41"/>
      <c r="V208" s="41"/>
      <c r="W208" s="41"/>
      <c r="X208" s="41"/>
      <c r="Y208" s="41"/>
      <c r="Z208" s="41"/>
      <c r="AA208" s="41"/>
      <c r="AB208" s="41"/>
      <c r="AC208" s="41"/>
      <c r="AD208" s="41"/>
      <c r="AE208" s="41"/>
      <c r="AT208" s="20" t="s">
        <v>135</v>
      </c>
      <c r="AU208" s="20" t="s">
        <v>83</v>
      </c>
    </row>
    <row r="209" s="2" customFormat="1">
      <c r="A209" s="41"/>
      <c r="B209" s="42"/>
      <c r="C209" s="43"/>
      <c r="D209" s="233" t="s">
        <v>137</v>
      </c>
      <c r="E209" s="43"/>
      <c r="F209" s="234" t="s">
        <v>300</v>
      </c>
      <c r="G209" s="43"/>
      <c r="H209" s="43"/>
      <c r="I209" s="230"/>
      <c r="J209" s="43"/>
      <c r="K209" s="43"/>
      <c r="L209" s="47"/>
      <c r="M209" s="231"/>
      <c r="N209" s="232"/>
      <c r="O209" s="87"/>
      <c r="P209" s="87"/>
      <c r="Q209" s="87"/>
      <c r="R209" s="87"/>
      <c r="S209" s="87"/>
      <c r="T209" s="88"/>
      <c r="U209" s="41"/>
      <c r="V209" s="41"/>
      <c r="W209" s="41"/>
      <c r="X209" s="41"/>
      <c r="Y209" s="41"/>
      <c r="Z209" s="41"/>
      <c r="AA209" s="41"/>
      <c r="AB209" s="41"/>
      <c r="AC209" s="41"/>
      <c r="AD209" s="41"/>
      <c r="AE209" s="41"/>
      <c r="AT209" s="20" t="s">
        <v>137</v>
      </c>
      <c r="AU209" s="20" t="s">
        <v>83</v>
      </c>
    </row>
    <row r="210" s="13" customFormat="1">
      <c r="A210" s="13"/>
      <c r="B210" s="235"/>
      <c r="C210" s="236"/>
      <c r="D210" s="228" t="s">
        <v>139</v>
      </c>
      <c r="E210" s="237" t="s">
        <v>19</v>
      </c>
      <c r="F210" s="238" t="s">
        <v>436</v>
      </c>
      <c r="G210" s="236"/>
      <c r="H210" s="239">
        <v>1.6970000000000001</v>
      </c>
      <c r="I210" s="240"/>
      <c r="J210" s="236"/>
      <c r="K210" s="236"/>
      <c r="L210" s="241"/>
      <c r="M210" s="242"/>
      <c r="N210" s="243"/>
      <c r="O210" s="243"/>
      <c r="P210" s="243"/>
      <c r="Q210" s="243"/>
      <c r="R210" s="243"/>
      <c r="S210" s="243"/>
      <c r="T210" s="244"/>
      <c r="U210" s="13"/>
      <c r="V210" s="13"/>
      <c r="W210" s="13"/>
      <c r="X210" s="13"/>
      <c r="Y210" s="13"/>
      <c r="Z210" s="13"/>
      <c r="AA210" s="13"/>
      <c r="AB210" s="13"/>
      <c r="AC210" s="13"/>
      <c r="AD210" s="13"/>
      <c r="AE210" s="13"/>
      <c r="AT210" s="245" t="s">
        <v>139</v>
      </c>
      <c r="AU210" s="245" t="s">
        <v>83</v>
      </c>
      <c r="AV210" s="13" t="s">
        <v>83</v>
      </c>
      <c r="AW210" s="13" t="s">
        <v>35</v>
      </c>
      <c r="AX210" s="13" t="s">
        <v>74</v>
      </c>
      <c r="AY210" s="245" t="s">
        <v>126</v>
      </c>
    </row>
    <row r="211" s="14" customFormat="1">
      <c r="A211" s="14"/>
      <c r="B211" s="246"/>
      <c r="C211" s="247"/>
      <c r="D211" s="228" t="s">
        <v>139</v>
      </c>
      <c r="E211" s="248" t="s">
        <v>19</v>
      </c>
      <c r="F211" s="249" t="s">
        <v>142</v>
      </c>
      <c r="G211" s="247"/>
      <c r="H211" s="250">
        <v>1.6970000000000001</v>
      </c>
      <c r="I211" s="251"/>
      <c r="J211" s="247"/>
      <c r="K211" s="247"/>
      <c r="L211" s="252"/>
      <c r="M211" s="253"/>
      <c r="N211" s="254"/>
      <c r="O211" s="254"/>
      <c r="P211" s="254"/>
      <c r="Q211" s="254"/>
      <c r="R211" s="254"/>
      <c r="S211" s="254"/>
      <c r="T211" s="255"/>
      <c r="U211" s="14"/>
      <c r="V211" s="14"/>
      <c r="W211" s="14"/>
      <c r="X211" s="14"/>
      <c r="Y211" s="14"/>
      <c r="Z211" s="14"/>
      <c r="AA211" s="14"/>
      <c r="AB211" s="14"/>
      <c r="AC211" s="14"/>
      <c r="AD211" s="14"/>
      <c r="AE211" s="14"/>
      <c r="AT211" s="256" t="s">
        <v>139</v>
      </c>
      <c r="AU211" s="256" t="s">
        <v>83</v>
      </c>
      <c r="AV211" s="14" t="s">
        <v>133</v>
      </c>
      <c r="AW211" s="14" t="s">
        <v>35</v>
      </c>
      <c r="AX211" s="14" t="s">
        <v>81</v>
      </c>
      <c r="AY211" s="256" t="s">
        <v>126</v>
      </c>
    </row>
    <row r="212" s="2" customFormat="1" ht="24.15" customHeight="1">
      <c r="A212" s="41"/>
      <c r="B212" s="42"/>
      <c r="C212" s="215" t="s">
        <v>288</v>
      </c>
      <c r="D212" s="215" t="s">
        <v>128</v>
      </c>
      <c r="E212" s="216" t="s">
        <v>81</v>
      </c>
      <c r="F212" s="217" t="s">
        <v>314</v>
      </c>
      <c r="G212" s="218" t="s">
        <v>176</v>
      </c>
      <c r="H212" s="219">
        <v>0.23400000000000001</v>
      </c>
      <c r="I212" s="220"/>
      <c r="J212" s="221">
        <f>ROUND(I212*H212,2)</f>
        <v>0</v>
      </c>
      <c r="K212" s="217" t="s">
        <v>19</v>
      </c>
      <c r="L212" s="47"/>
      <c r="M212" s="222" t="s">
        <v>19</v>
      </c>
      <c r="N212" s="223" t="s">
        <v>45</v>
      </c>
      <c r="O212" s="87"/>
      <c r="P212" s="224">
        <f>O212*H212</f>
        <v>0</v>
      </c>
      <c r="Q212" s="224">
        <v>0</v>
      </c>
      <c r="R212" s="224">
        <f>Q212*H212</f>
        <v>0</v>
      </c>
      <c r="S212" s="224">
        <v>0</v>
      </c>
      <c r="T212" s="225">
        <f>S212*H212</f>
        <v>0</v>
      </c>
      <c r="U212" s="41"/>
      <c r="V212" s="41"/>
      <c r="W212" s="41"/>
      <c r="X212" s="41"/>
      <c r="Y212" s="41"/>
      <c r="Z212" s="41"/>
      <c r="AA212" s="41"/>
      <c r="AB212" s="41"/>
      <c r="AC212" s="41"/>
      <c r="AD212" s="41"/>
      <c r="AE212" s="41"/>
      <c r="AR212" s="226" t="s">
        <v>133</v>
      </c>
      <c r="AT212" s="226" t="s">
        <v>128</v>
      </c>
      <c r="AU212" s="226" t="s">
        <v>83</v>
      </c>
      <c r="AY212" s="20" t="s">
        <v>126</v>
      </c>
      <c r="BE212" s="227">
        <f>IF(N212="základní",J212,0)</f>
        <v>0</v>
      </c>
      <c r="BF212" s="227">
        <f>IF(N212="snížená",J212,0)</f>
        <v>0</v>
      </c>
      <c r="BG212" s="227">
        <f>IF(N212="zákl. přenesená",J212,0)</f>
        <v>0</v>
      </c>
      <c r="BH212" s="227">
        <f>IF(N212="sníž. přenesená",J212,0)</f>
        <v>0</v>
      </c>
      <c r="BI212" s="227">
        <f>IF(N212="nulová",J212,0)</f>
        <v>0</v>
      </c>
      <c r="BJ212" s="20" t="s">
        <v>81</v>
      </c>
      <c r="BK212" s="227">
        <f>ROUND(I212*H212,2)</f>
        <v>0</v>
      </c>
      <c r="BL212" s="20" t="s">
        <v>133</v>
      </c>
      <c r="BM212" s="226" t="s">
        <v>437</v>
      </c>
    </row>
    <row r="213" s="2" customFormat="1">
      <c r="A213" s="41"/>
      <c r="B213" s="42"/>
      <c r="C213" s="43"/>
      <c r="D213" s="228" t="s">
        <v>135</v>
      </c>
      <c r="E213" s="43"/>
      <c r="F213" s="229" t="s">
        <v>314</v>
      </c>
      <c r="G213" s="43"/>
      <c r="H213" s="43"/>
      <c r="I213" s="230"/>
      <c r="J213" s="43"/>
      <c r="K213" s="43"/>
      <c r="L213" s="47"/>
      <c r="M213" s="231"/>
      <c r="N213" s="232"/>
      <c r="O213" s="87"/>
      <c r="P213" s="87"/>
      <c r="Q213" s="87"/>
      <c r="R213" s="87"/>
      <c r="S213" s="87"/>
      <c r="T213" s="88"/>
      <c r="U213" s="41"/>
      <c r="V213" s="41"/>
      <c r="W213" s="41"/>
      <c r="X213" s="41"/>
      <c r="Y213" s="41"/>
      <c r="Z213" s="41"/>
      <c r="AA213" s="41"/>
      <c r="AB213" s="41"/>
      <c r="AC213" s="41"/>
      <c r="AD213" s="41"/>
      <c r="AE213" s="41"/>
      <c r="AT213" s="20" t="s">
        <v>135</v>
      </c>
      <c r="AU213" s="20" t="s">
        <v>83</v>
      </c>
    </row>
    <row r="214" s="13" customFormat="1">
      <c r="A214" s="13"/>
      <c r="B214" s="235"/>
      <c r="C214" s="236"/>
      <c r="D214" s="228" t="s">
        <v>139</v>
      </c>
      <c r="E214" s="237" t="s">
        <v>19</v>
      </c>
      <c r="F214" s="238" t="s">
        <v>438</v>
      </c>
      <c r="G214" s="236"/>
      <c r="H214" s="239">
        <v>0.23400000000000001</v>
      </c>
      <c r="I214" s="240"/>
      <c r="J214" s="236"/>
      <c r="K214" s="236"/>
      <c r="L214" s="241"/>
      <c r="M214" s="242"/>
      <c r="N214" s="243"/>
      <c r="O214" s="243"/>
      <c r="P214" s="243"/>
      <c r="Q214" s="243"/>
      <c r="R214" s="243"/>
      <c r="S214" s="243"/>
      <c r="T214" s="244"/>
      <c r="U214" s="13"/>
      <c r="V214" s="13"/>
      <c r="W214" s="13"/>
      <c r="X214" s="13"/>
      <c r="Y214" s="13"/>
      <c r="Z214" s="13"/>
      <c r="AA214" s="13"/>
      <c r="AB214" s="13"/>
      <c r="AC214" s="13"/>
      <c r="AD214" s="13"/>
      <c r="AE214" s="13"/>
      <c r="AT214" s="245" t="s">
        <v>139</v>
      </c>
      <c r="AU214" s="245" t="s">
        <v>83</v>
      </c>
      <c r="AV214" s="13" t="s">
        <v>83</v>
      </c>
      <c r="AW214" s="13" t="s">
        <v>35</v>
      </c>
      <c r="AX214" s="13" t="s">
        <v>74</v>
      </c>
      <c r="AY214" s="245" t="s">
        <v>126</v>
      </c>
    </row>
    <row r="215" s="14" customFormat="1">
      <c r="A215" s="14"/>
      <c r="B215" s="246"/>
      <c r="C215" s="247"/>
      <c r="D215" s="228" t="s">
        <v>139</v>
      </c>
      <c r="E215" s="248" t="s">
        <v>19</v>
      </c>
      <c r="F215" s="249" t="s">
        <v>142</v>
      </c>
      <c r="G215" s="247"/>
      <c r="H215" s="250">
        <v>0.23400000000000001</v>
      </c>
      <c r="I215" s="251"/>
      <c r="J215" s="247"/>
      <c r="K215" s="247"/>
      <c r="L215" s="252"/>
      <c r="M215" s="253"/>
      <c r="N215" s="254"/>
      <c r="O215" s="254"/>
      <c r="P215" s="254"/>
      <c r="Q215" s="254"/>
      <c r="R215" s="254"/>
      <c r="S215" s="254"/>
      <c r="T215" s="255"/>
      <c r="U215" s="14"/>
      <c r="V215" s="14"/>
      <c r="W215" s="14"/>
      <c r="X215" s="14"/>
      <c r="Y215" s="14"/>
      <c r="Z215" s="14"/>
      <c r="AA215" s="14"/>
      <c r="AB215" s="14"/>
      <c r="AC215" s="14"/>
      <c r="AD215" s="14"/>
      <c r="AE215" s="14"/>
      <c r="AT215" s="256" t="s">
        <v>139</v>
      </c>
      <c r="AU215" s="256" t="s">
        <v>83</v>
      </c>
      <c r="AV215" s="14" t="s">
        <v>133</v>
      </c>
      <c r="AW215" s="14" t="s">
        <v>35</v>
      </c>
      <c r="AX215" s="14" t="s">
        <v>81</v>
      </c>
      <c r="AY215" s="256" t="s">
        <v>126</v>
      </c>
    </row>
    <row r="216" s="12" customFormat="1" ht="22.8" customHeight="1">
      <c r="A216" s="12"/>
      <c r="B216" s="199"/>
      <c r="C216" s="200"/>
      <c r="D216" s="201" t="s">
        <v>73</v>
      </c>
      <c r="E216" s="213" t="s">
        <v>439</v>
      </c>
      <c r="F216" s="213" t="s">
        <v>440</v>
      </c>
      <c r="G216" s="200"/>
      <c r="H216" s="200"/>
      <c r="I216" s="203"/>
      <c r="J216" s="214">
        <f>BK216</f>
        <v>0</v>
      </c>
      <c r="K216" s="200"/>
      <c r="L216" s="205"/>
      <c r="M216" s="206"/>
      <c r="N216" s="207"/>
      <c r="O216" s="207"/>
      <c r="P216" s="208">
        <f>SUM(P217:P219)</f>
        <v>0</v>
      </c>
      <c r="Q216" s="207"/>
      <c r="R216" s="208">
        <f>SUM(R217:R219)</f>
        <v>0</v>
      </c>
      <c r="S216" s="207"/>
      <c r="T216" s="209">
        <f>SUM(T217:T219)</f>
        <v>0</v>
      </c>
      <c r="U216" s="12"/>
      <c r="V216" s="12"/>
      <c r="W216" s="12"/>
      <c r="X216" s="12"/>
      <c r="Y216" s="12"/>
      <c r="Z216" s="12"/>
      <c r="AA216" s="12"/>
      <c r="AB216" s="12"/>
      <c r="AC216" s="12"/>
      <c r="AD216" s="12"/>
      <c r="AE216" s="12"/>
      <c r="AR216" s="210" t="s">
        <v>81</v>
      </c>
      <c r="AT216" s="211" t="s">
        <v>73</v>
      </c>
      <c r="AU216" s="211" t="s">
        <v>81</v>
      </c>
      <c r="AY216" s="210" t="s">
        <v>126</v>
      </c>
      <c r="BK216" s="212">
        <f>SUM(BK217:BK219)</f>
        <v>0</v>
      </c>
    </row>
    <row r="217" s="2" customFormat="1" ht="21.75" customHeight="1">
      <c r="A217" s="41"/>
      <c r="B217" s="42"/>
      <c r="C217" s="215" t="s">
        <v>295</v>
      </c>
      <c r="D217" s="215" t="s">
        <v>128</v>
      </c>
      <c r="E217" s="216" t="s">
        <v>441</v>
      </c>
      <c r="F217" s="217" t="s">
        <v>442</v>
      </c>
      <c r="G217" s="218" t="s">
        <v>176</v>
      </c>
      <c r="H217" s="219">
        <v>32.106999999999999</v>
      </c>
      <c r="I217" s="220"/>
      <c r="J217" s="221">
        <f>ROUND(I217*H217,2)</f>
        <v>0</v>
      </c>
      <c r="K217" s="217" t="s">
        <v>132</v>
      </c>
      <c r="L217" s="47"/>
      <c r="M217" s="222" t="s">
        <v>19</v>
      </c>
      <c r="N217" s="223" t="s">
        <v>45</v>
      </c>
      <c r="O217" s="87"/>
      <c r="P217" s="224">
        <f>O217*H217</f>
        <v>0</v>
      </c>
      <c r="Q217" s="224">
        <v>0</v>
      </c>
      <c r="R217" s="224">
        <f>Q217*H217</f>
        <v>0</v>
      </c>
      <c r="S217" s="224">
        <v>0</v>
      </c>
      <c r="T217" s="225">
        <f>S217*H217</f>
        <v>0</v>
      </c>
      <c r="U217" s="41"/>
      <c r="V217" s="41"/>
      <c r="W217" s="41"/>
      <c r="X217" s="41"/>
      <c r="Y217" s="41"/>
      <c r="Z217" s="41"/>
      <c r="AA217" s="41"/>
      <c r="AB217" s="41"/>
      <c r="AC217" s="41"/>
      <c r="AD217" s="41"/>
      <c r="AE217" s="41"/>
      <c r="AR217" s="226" t="s">
        <v>133</v>
      </c>
      <c r="AT217" s="226" t="s">
        <v>128</v>
      </c>
      <c r="AU217" s="226" t="s">
        <v>83</v>
      </c>
      <c r="AY217" s="20" t="s">
        <v>126</v>
      </c>
      <c r="BE217" s="227">
        <f>IF(N217="základní",J217,0)</f>
        <v>0</v>
      </c>
      <c r="BF217" s="227">
        <f>IF(N217="snížená",J217,0)</f>
        <v>0</v>
      </c>
      <c r="BG217" s="227">
        <f>IF(N217="zákl. přenesená",J217,0)</f>
        <v>0</v>
      </c>
      <c r="BH217" s="227">
        <f>IF(N217="sníž. přenesená",J217,0)</f>
        <v>0</v>
      </c>
      <c r="BI217" s="227">
        <f>IF(N217="nulová",J217,0)</f>
        <v>0</v>
      </c>
      <c r="BJ217" s="20" t="s">
        <v>81</v>
      </c>
      <c r="BK217" s="227">
        <f>ROUND(I217*H217,2)</f>
        <v>0</v>
      </c>
      <c r="BL217" s="20" t="s">
        <v>133</v>
      </c>
      <c r="BM217" s="226" t="s">
        <v>443</v>
      </c>
    </row>
    <row r="218" s="2" customFormat="1">
      <c r="A218" s="41"/>
      <c r="B218" s="42"/>
      <c r="C218" s="43"/>
      <c r="D218" s="228" t="s">
        <v>135</v>
      </c>
      <c r="E218" s="43"/>
      <c r="F218" s="229" t="s">
        <v>444</v>
      </c>
      <c r="G218" s="43"/>
      <c r="H218" s="43"/>
      <c r="I218" s="230"/>
      <c r="J218" s="43"/>
      <c r="K218" s="43"/>
      <c r="L218" s="47"/>
      <c r="M218" s="231"/>
      <c r="N218" s="232"/>
      <c r="O218" s="87"/>
      <c r="P218" s="87"/>
      <c r="Q218" s="87"/>
      <c r="R218" s="87"/>
      <c r="S218" s="87"/>
      <c r="T218" s="88"/>
      <c r="U218" s="41"/>
      <c r="V218" s="41"/>
      <c r="W218" s="41"/>
      <c r="X218" s="41"/>
      <c r="Y218" s="41"/>
      <c r="Z218" s="41"/>
      <c r="AA218" s="41"/>
      <c r="AB218" s="41"/>
      <c r="AC218" s="41"/>
      <c r="AD218" s="41"/>
      <c r="AE218" s="41"/>
      <c r="AT218" s="20" t="s">
        <v>135</v>
      </c>
      <c r="AU218" s="20" t="s">
        <v>83</v>
      </c>
    </row>
    <row r="219" s="2" customFormat="1">
      <c r="A219" s="41"/>
      <c r="B219" s="42"/>
      <c r="C219" s="43"/>
      <c r="D219" s="233" t="s">
        <v>137</v>
      </c>
      <c r="E219" s="43"/>
      <c r="F219" s="234" t="s">
        <v>445</v>
      </c>
      <c r="G219" s="43"/>
      <c r="H219" s="43"/>
      <c r="I219" s="230"/>
      <c r="J219" s="43"/>
      <c r="K219" s="43"/>
      <c r="L219" s="47"/>
      <c r="M219" s="231"/>
      <c r="N219" s="232"/>
      <c r="O219" s="87"/>
      <c r="P219" s="87"/>
      <c r="Q219" s="87"/>
      <c r="R219" s="87"/>
      <c r="S219" s="87"/>
      <c r="T219" s="88"/>
      <c r="U219" s="41"/>
      <c r="V219" s="41"/>
      <c r="W219" s="41"/>
      <c r="X219" s="41"/>
      <c r="Y219" s="41"/>
      <c r="Z219" s="41"/>
      <c r="AA219" s="41"/>
      <c r="AB219" s="41"/>
      <c r="AC219" s="41"/>
      <c r="AD219" s="41"/>
      <c r="AE219" s="41"/>
      <c r="AT219" s="20" t="s">
        <v>137</v>
      </c>
      <c r="AU219" s="20" t="s">
        <v>83</v>
      </c>
    </row>
    <row r="220" s="12" customFormat="1" ht="25.92" customHeight="1">
      <c r="A220" s="12"/>
      <c r="B220" s="199"/>
      <c r="C220" s="200"/>
      <c r="D220" s="201" t="s">
        <v>73</v>
      </c>
      <c r="E220" s="202" t="s">
        <v>446</v>
      </c>
      <c r="F220" s="202" t="s">
        <v>447</v>
      </c>
      <c r="G220" s="200"/>
      <c r="H220" s="200"/>
      <c r="I220" s="203"/>
      <c r="J220" s="204">
        <f>BK220</f>
        <v>0</v>
      </c>
      <c r="K220" s="200"/>
      <c r="L220" s="205"/>
      <c r="M220" s="206"/>
      <c r="N220" s="207"/>
      <c r="O220" s="207"/>
      <c r="P220" s="208">
        <f>P221+P226+P254+P328+P374</f>
        <v>0</v>
      </c>
      <c r="Q220" s="207"/>
      <c r="R220" s="208">
        <f>R221+R226+R254+R328+R374</f>
        <v>16.742791739999998</v>
      </c>
      <c r="S220" s="207"/>
      <c r="T220" s="209">
        <f>T221+T226+T254+T328+T374</f>
        <v>11.316866799999998</v>
      </c>
      <c r="U220" s="12"/>
      <c r="V220" s="12"/>
      <c r="W220" s="12"/>
      <c r="X220" s="12"/>
      <c r="Y220" s="12"/>
      <c r="Z220" s="12"/>
      <c r="AA220" s="12"/>
      <c r="AB220" s="12"/>
      <c r="AC220" s="12"/>
      <c r="AD220" s="12"/>
      <c r="AE220" s="12"/>
      <c r="AR220" s="210" t="s">
        <v>83</v>
      </c>
      <c r="AT220" s="211" t="s">
        <v>73</v>
      </c>
      <c r="AU220" s="211" t="s">
        <v>74</v>
      </c>
      <c r="AY220" s="210" t="s">
        <v>126</v>
      </c>
      <c r="BK220" s="212">
        <f>BK221+BK226+BK254+BK328+BK374</f>
        <v>0</v>
      </c>
    </row>
    <row r="221" s="12" customFormat="1" ht="22.8" customHeight="1">
      <c r="A221" s="12"/>
      <c r="B221" s="199"/>
      <c r="C221" s="200"/>
      <c r="D221" s="201" t="s">
        <v>73</v>
      </c>
      <c r="E221" s="213" t="s">
        <v>448</v>
      </c>
      <c r="F221" s="213" t="s">
        <v>449</v>
      </c>
      <c r="G221" s="200"/>
      <c r="H221" s="200"/>
      <c r="I221" s="203"/>
      <c r="J221" s="214">
        <f>BK221</f>
        <v>0</v>
      </c>
      <c r="K221" s="200"/>
      <c r="L221" s="205"/>
      <c r="M221" s="206"/>
      <c r="N221" s="207"/>
      <c r="O221" s="207"/>
      <c r="P221" s="208">
        <f>SUM(P222:P225)</f>
        <v>0</v>
      </c>
      <c r="Q221" s="207"/>
      <c r="R221" s="208">
        <f>SUM(R222:R225)</f>
        <v>0</v>
      </c>
      <c r="S221" s="207"/>
      <c r="T221" s="209">
        <f>SUM(T222:T225)</f>
        <v>1.6973999999999998</v>
      </c>
      <c r="U221" s="12"/>
      <c r="V221" s="12"/>
      <c r="W221" s="12"/>
      <c r="X221" s="12"/>
      <c r="Y221" s="12"/>
      <c r="Z221" s="12"/>
      <c r="AA221" s="12"/>
      <c r="AB221" s="12"/>
      <c r="AC221" s="12"/>
      <c r="AD221" s="12"/>
      <c r="AE221" s="12"/>
      <c r="AR221" s="210" t="s">
        <v>83</v>
      </c>
      <c r="AT221" s="211" t="s">
        <v>73</v>
      </c>
      <c r="AU221" s="211" t="s">
        <v>81</v>
      </c>
      <c r="AY221" s="210" t="s">
        <v>126</v>
      </c>
      <c r="BK221" s="212">
        <f>SUM(BK222:BK225)</f>
        <v>0</v>
      </c>
    </row>
    <row r="222" s="2" customFormat="1" ht="24.15" customHeight="1">
      <c r="A222" s="41"/>
      <c r="B222" s="42"/>
      <c r="C222" s="215" t="s">
        <v>301</v>
      </c>
      <c r="D222" s="215" t="s">
        <v>128</v>
      </c>
      <c r="E222" s="216" t="s">
        <v>450</v>
      </c>
      <c r="F222" s="217" t="s">
        <v>451</v>
      </c>
      <c r="G222" s="218" t="s">
        <v>349</v>
      </c>
      <c r="H222" s="219">
        <v>282.89999999999998</v>
      </c>
      <c r="I222" s="220"/>
      <c r="J222" s="221">
        <f>ROUND(I222*H222,2)</f>
        <v>0</v>
      </c>
      <c r="K222" s="217" t="s">
        <v>452</v>
      </c>
      <c r="L222" s="47"/>
      <c r="M222" s="222" t="s">
        <v>19</v>
      </c>
      <c r="N222" s="223" t="s">
        <v>45</v>
      </c>
      <c r="O222" s="87"/>
      <c r="P222" s="224">
        <f>O222*H222</f>
        <v>0</v>
      </c>
      <c r="Q222" s="224">
        <v>0</v>
      </c>
      <c r="R222" s="224">
        <f>Q222*H222</f>
        <v>0</v>
      </c>
      <c r="S222" s="224">
        <v>0.0060000000000000001</v>
      </c>
      <c r="T222" s="225">
        <f>S222*H222</f>
        <v>1.6973999999999998</v>
      </c>
      <c r="U222" s="41"/>
      <c r="V222" s="41"/>
      <c r="W222" s="41"/>
      <c r="X222" s="41"/>
      <c r="Y222" s="41"/>
      <c r="Z222" s="41"/>
      <c r="AA222" s="41"/>
      <c r="AB222" s="41"/>
      <c r="AC222" s="41"/>
      <c r="AD222" s="41"/>
      <c r="AE222" s="41"/>
      <c r="AR222" s="226" t="s">
        <v>247</v>
      </c>
      <c r="AT222" s="226" t="s">
        <v>128</v>
      </c>
      <c r="AU222" s="226" t="s">
        <v>83</v>
      </c>
      <c r="AY222" s="20" t="s">
        <v>126</v>
      </c>
      <c r="BE222" s="227">
        <f>IF(N222="základní",J222,0)</f>
        <v>0</v>
      </c>
      <c r="BF222" s="227">
        <f>IF(N222="snížená",J222,0)</f>
        <v>0</v>
      </c>
      <c r="BG222" s="227">
        <f>IF(N222="zákl. přenesená",J222,0)</f>
        <v>0</v>
      </c>
      <c r="BH222" s="227">
        <f>IF(N222="sníž. přenesená",J222,0)</f>
        <v>0</v>
      </c>
      <c r="BI222" s="227">
        <f>IF(N222="nulová",J222,0)</f>
        <v>0</v>
      </c>
      <c r="BJ222" s="20" t="s">
        <v>81</v>
      </c>
      <c r="BK222" s="227">
        <f>ROUND(I222*H222,2)</f>
        <v>0</v>
      </c>
      <c r="BL222" s="20" t="s">
        <v>247</v>
      </c>
      <c r="BM222" s="226" t="s">
        <v>453</v>
      </c>
    </row>
    <row r="223" s="2" customFormat="1">
      <c r="A223" s="41"/>
      <c r="B223" s="42"/>
      <c r="C223" s="43"/>
      <c r="D223" s="228" t="s">
        <v>135</v>
      </c>
      <c r="E223" s="43"/>
      <c r="F223" s="229" t="s">
        <v>454</v>
      </c>
      <c r="G223" s="43"/>
      <c r="H223" s="43"/>
      <c r="I223" s="230"/>
      <c r="J223" s="43"/>
      <c r="K223" s="43"/>
      <c r="L223" s="47"/>
      <c r="M223" s="231"/>
      <c r="N223" s="232"/>
      <c r="O223" s="87"/>
      <c r="P223" s="87"/>
      <c r="Q223" s="87"/>
      <c r="R223" s="87"/>
      <c r="S223" s="87"/>
      <c r="T223" s="88"/>
      <c r="U223" s="41"/>
      <c r="V223" s="41"/>
      <c r="W223" s="41"/>
      <c r="X223" s="41"/>
      <c r="Y223" s="41"/>
      <c r="Z223" s="41"/>
      <c r="AA223" s="41"/>
      <c r="AB223" s="41"/>
      <c r="AC223" s="41"/>
      <c r="AD223" s="41"/>
      <c r="AE223" s="41"/>
      <c r="AT223" s="20" t="s">
        <v>135</v>
      </c>
      <c r="AU223" s="20" t="s">
        <v>83</v>
      </c>
    </row>
    <row r="224" s="13" customFormat="1">
      <c r="A224" s="13"/>
      <c r="B224" s="235"/>
      <c r="C224" s="236"/>
      <c r="D224" s="228" t="s">
        <v>139</v>
      </c>
      <c r="E224" s="237" t="s">
        <v>19</v>
      </c>
      <c r="F224" s="238" t="s">
        <v>455</v>
      </c>
      <c r="G224" s="236"/>
      <c r="H224" s="239">
        <v>282.89999999999998</v>
      </c>
      <c r="I224" s="240"/>
      <c r="J224" s="236"/>
      <c r="K224" s="236"/>
      <c r="L224" s="241"/>
      <c r="M224" s="242"/>
      <c r="N224" s="243"/>
      <c r="O224" s="243"/>
      <c r="P224" s="243"/>
      <c r="Q224" s="243"/>
      <c r="R224" s="243"/>
      <c r="S224" s="243"/>
      <c r="T224" s="244"/>
      <c r="U224" s="13"/>
      <c r="V224" s="13"/>
      <c r="W224" s="13"/>
      <c r="X224" s="13"/>
      <c r="Y224" s="13"/>
      <c r="Z224" s="13"/>
      <c r="AA224" s="13"/>
      <c r="AB224" s="13"/>
      <c r="AC224" s="13"/>
      <c r="AD224" s="13"/>
      <c r="AE224" s="13"/>
      <c r="AT224" s="245" t="s">
        <v>139</v>
      </c>
      <c r="AU224" s="245" t="s">
        <v>83</v>
      </c>
      <c r="AV224" s="13" t="s">
        <v>83</v>
      </c>
      <c r="AW224" s="13" t="s">
        <v>35</v>
      </c>
      <c r="AX224" s="13" t="s">
        <v>74</v>
      </c>
      <c r="AY224" s="245" t="s">
        <v>126</v>
      </c>
    </row>
    <row r="225" s="14" customFormat="1">
      <c r="A225" s="14"/>
      <c r="B225" s="246"/>
      <c r="C225" s="247"/>
      <c r="D225" s="228" t="s">
        <v>139</v>
      </c>
      <c r="E225" s="248" t="s">
        <v>19</v>
      </c>
      <c r="F225" s="249" t="s">
        <v>142</v>
      </c>
      <c r="G225" s="247"/>
      <c r="H225" s="250">
        <v>282.89999999999998</v>
      </c>
      <c r="I225" s="251"/>
      <c r="J225" s="247"/>
      <c r="K225" s="247"/>
      <c r="L225" s="252"/>
      <c r="M225" s="253"/>
      <c r="N225" s="254"/>
      <c r="O225" s="254"/>
      <c r="P225" s="254"/>
      <c r="Q225" s="254"/>
      <c r="R225" s="254"/>
      <c r="S225" s="254"/>
      <c r="T225" s="255"/>
      <c r="U225" s="14"/>
      <c r="V225" s="14"/>
      <c r="W225" s="14"/>
      <c r="X225" s="14"/>
      <c r="Y225" s="14"/>
      <c r="Z225" s="14"/>
      <c r="AA225" s="14"/>
      <c r="AB225" s="14"/>
      <c r="AC225" s="14"/>
      <c r="AD225" s="14"/>
      <c r="AE225" s="14"/>
      <c r="AT225" s="256" t="s">
        <v>139</v>
      </c>
      <c r="AU225" s="256" t="s">
        <v>83</v>
      </c>
      <c r="AV225" s="14" t="s">
        <v>133</v>
      </c>
      <c r="AW225" s="14" t="s">
        <v>35</v>
      </c>
      <c r="AX225" s="14" t="s">
        <v>81</v>
      </c>
      <c r="AY225" s="256" t="s">
        <v>126</v>
      </c>
    </row>
    <row r="226" s="12" customFormat="1" ht="22.8" customHeight="1">
      <c r="A226" s="12"/>
      <c r="B226" s="199"/>
      <c r="C226" s="200"/>
      <c r="D226" s="201" t="s">
        <v>73</v>
      </c>
      <c r="E226" s="213" t="s">
        <v>456</v>
      </c>
      <c r="F226" s="213" t="s">
        <v>457</v>
      </c>
      <c r="G226" s="200"/>
      <c r="H226" s="200"/>
      <c r="I226" s="203"/>
      <c r="J226" s="214">
        <f>BK226</f>
        <v>0</v>
      </c>
      <c r="K226" s="200"/>
      <c r="L226" s="205"/>
      <c r="M226" s="206"/>
      <c r="N226" s="207"/>
      <c r="O226" s="207"/>
      <c r="P226" s="208">
        <f>SUM(P227:P253)</f>
        <v>0</v>
      </c>
      <c r="Q226" s="207"/>
      <c r="R226" s="208">
        <f>SUM(R227:R253)</f>
        <v>2.1328035000000001</v>
      </c>
      <c r="S226" s="207"/>
      <c r="T226" s="209">
        <f>SUM(T227:T253)</f>
        <v>4.2434999999999992</v>
      </c>
      <c r="U226" s="12"/>
      <c r="V226" s="12"/>
      <c r="W226" s="12"/>
      <c r="X226" s="12"/>
      <c r="Y226" s="12"/>
      <c r="Z226" s="12"/>
      <c r="AA226" s="12"/>
      <c r="AB226" s="12"/>
      <c r="AC226" s="12"/>
      <c r="AD226" s="12"/>
      <c r="AE226" s="12"/>
      <c r="AR226" s="210" t="s">
        <v>83</v>
      </c>
      <c r="AT226" s="211" t="s">
        <v>73</v>
      </c>
      <c r="AU226" s="211" t="s">
        <v>81</v>
      </c>
      <c r="AY226" s="210" t="s">
        <v>126</v>
      </c>
      <c r="BK226" s="212">
        <f>SUM(BK227:BK253)</f>
        <v>0</v>
      </c>
    </row>
    <row r="227" s="2" customFormat="1" ht="16.5" customHeight="1">
      <c r="A227" s="41"/>
      <c r="B227" s="42"/>
      <c r="C227" s="215" t="s">
        <v>308</v>
      </c>
      <c r="D227" s="215" t="s">
        <v>128</v>
      </c>
      <c r="E227" s="216" t="s">
        <v>458</v>
      </c>
      <c r="F227" s="217" t="s">
        <v>459</v>
      </c>
      <c r="G227" s="218" t="s">
        <v>349</v>
      </c>
      <c r="H227" s="219">
        <v>282.89999999999998</v>
      </c>
      <c r="I227" s="220"/>
      <c r="J227" s="221">
        <f>ROUND(I227*H227,2)</f>
        <v>0</v>
      </c>
      <c r="K227" s="217" t="s">
        <v>132</v>
      </c>
      <c r="L227" s="47"/>
      <c r="M227" s="222" t="s">
        <v>19</v>
      </c>
      <c r="N227" s="223" t="s">
        <v>45</v>
      </c>
      <c r="O227" s="87"/>
      <c r="P227" s="224">
        <f>O227*H227</f>
        <v>0</v>
      </c>
      <c r="Q227" s="224">
        <v>0</v>
      </c>
      <c r="R227" s="224">
        <f>Q227*H227</f>
        <v>0</v>
      </c>
      <c r="S227" s="224">
        <v>0.014999999999999999</v>
      </c>
      <c r="T227" s="225">
        <f>S227*H227</f>
        <v>4.2434999999999992</v>
      </c>
      <c r="U227" s="41"/>
      <c r="V227" s="41"/>
      <c r="W227" s="41"/>
      <c r="X227" s="41"/>
      <c r="Y227" s="41"/>
      <c r="Z227" s="41"/>
      <c r="AA227" s="41"/>
      <c r="AB227" s="41"/>
      <c r="AC227" s="41"/>
      <c r="AD227" s="41"/>
      <c r="AE227" s="41"/>
      <c r="AR227" s="226" t="s">
        <v>247</v>
      </c>
      <c r="AT227" s="226" t="s">
        <v>128</v>
      </c>
      <c r="AU227" s="226" t="s">
        <v>83</v>
      </c>
      <c r="AY227" s="20" t="s">
        <v>126</v>
      </c>
      <c r="BE227" s="227">
        <f>IF(N227="základní",J227,0)</f>
        <v>0</v>
      </c>
      <c r="BF227" s="227">
        <f>IF(N227="snížená",J227,0)</f>
        <v>0</v>
      </c>
      <c r="BG227" s="227">
        <f>IF(N227="zákl. přenesená",J227,0)</f>
        <v>0</v>
      </c>
      <c r="BH227" s="227">
        <f>IF(N227="sníž. přenesená",J227,0)</f>
        <v>0</v>
      </c>
      <c r="BI227" s="227">
        <f>IF(N227="nulová",J227,0)</f>
        <v>0</v>
      </c>
      <c r="BJ227" s="20" t="s">
        <v>81</v>
      </c>
      <c r="BK227" s="227">
        <f>ROUND(I227*H227,2)</f>
        <v>0</v>
      </c>
      <c r="BL227" s="20" t="s">
        <v>247</v>
      </c>
      <c r="BM227" s="226" t="s">
        <v>460</v>
      </c>
    </row>
    <row r="228" s="2" customFormat="1">
      <c r="A228" s="41"/>
      <c r="B228" s="42"/>
      <c r="C228" s="43"/>
      <c r="D228" s="228" t="s">
        <v>135</v>
      </c>
      <c r="E228" s="43"/>
      <c r="F228" s="229" t="s">
        <v>461</v>
      </c>
      <c r="G228" s="43"/>
      <c r="H228" s="43"/>
      <c r="I228" s="230"/>
      <c r="J228" s="43"/>
      <c r="K228" s="43"/>
      <c r="L228" s="47"/>
      <c r="M228" s="231"/>
      <c r="N228" s="232"/>
      <c r="O228" s="87"/>
      <c r="P228" s="87"/>
      <c r="Q228" s="87"/>
      <c r="R228" s="87"/>
      <c r="S228" s="87"/>
      <c r="T228" s="88"/>
      <c r="U228" s="41"/>
      <c r="V228" s="41"/>
      <c r="W228" s="41"/>
      <c r="X228" s="41"/>
      <c r="Y228" s="41"/>
      <c r="Z228" s="41"/>
      <c r="AA228" s="41"/>
      <c r="AB228" s="41"/>
      <c r="AC228" s="41"/>
      <c r="AD228" s="41"/>
      <c r="AE228" s="41"/>
      <c r="AT228" s="20" t="s">
        <v>135</v>
      </c>
      <c r="AU228" s="20" t="s">
        <v>83</v>
      </c>
    </row>
    <row r="229" s="2" customFormat="1">
      <c r="A229" s="41"/>
      <c r="B229" s="42"/>
      <c r="C229" s="43"/>
      <c r="D229" s="233" t="s">
        <v>137</v>
      </c>
      <c r="E229" s="43"/>
      <c r="F229" s="234" t="s">
        <v>462</v>
      </c>
      <c r="G229" s="43"/>
      <c r="H229" s="43"/>
      <c r="I229" s="230"/>
      <c r="J229" s="43"/>
      <c r="K229" s="43"/>
      <c r="L229" s="47"/>
      <c r="M229" s="231"/>
      <c r="N229" s="232"/>
      <c r="O229" s="87"/>
      <c r="P229" s="87"/>
      <c r="Q229" s="87"/>
      <c r="R229" s="87"/>
      <c r="S229" s="87"/>
      <c r="T229" s="88"/>
      <c r="U229" s="41"/>
      <c r="V229" s="41"/>
      <c r="W229" s="41"/>
      <c r="X229" s="41"/>
      <c r="Y229" s="41"/>
      <c r="Z229" s="41"/>
      <c r="AA229" s="41"/>
      <c r="AB229" s="41"/>
      <c r="AC229" s="41"/>
      <c r="AD229" s="41"/>
      <c r="AE229" s="41"/>
      <c r="AT229" s="20" t="s">
        <v>137</v>
      </c>
      <c r="AU229" s="20" t="s">
        <v>83</v>
      </c>
    </row>
    <row r="230" s="13" customFormat="1">
      <c r="A230" s="13"/>
      <c r="B230" s="235"/>
      <c r="C230" s="236"/>
      <c r="D230" s="228" t="s">
        <v>139</v>
      </c>
      <c r="E230" s="237" t="s">
        <v>19</v>
      </c>
      <c r="F230" s="238" t="s">
        <v>455</v>
      </c>
      <c r="G230" s="236"/>
      <c r="H230" s="239">
        <v>282.89999999999998</v>
      </c>
      <c r="I230" s="240"/>
      <c r="J230" s="236"/>
      <c r="K230" s="236"/>
      <c r="L230" s="241"/>
      <c r="M230" s="242"/>
      <c r="N230" s="243"/>
      <c r="O230" s="243"/>
      <c r="P230" s="243"/>
      <c r="Q230" s="243"/>
      <c r="R230" s="243"/>
      <c r="S230" s="243"/>
      <c r="T230" s="244"/>
      <c r="U230" s="13"/>
      <c r="V230" s="13"/>
      <c r="W230" s="13"/>
      <c r="X230" s="13"/>
      <c r="Y230" s="13"/>
      <c r="Z230" s="13"/>
      <c r="AA230" s="13"/>
      <c r="AB230" s="13"/>
      <c r="AC230" s="13"/>
      <c r="AD230" s="13"/>
      <c r="AE230" s="13"/>
      <c r="AT230" s="245" t="s">
        <v>139</v>
      </c>
      <c r="AU230" s="245" t="s">
        <v>83</v>
      </c>
      <c r="AV230" s="13" t="s">
        <v>83</v>
      </c>
      <c r="AW230" s="13" t="s">
        <v>35</v>
      </c>
      <c r="AX230" s="13" t="s">
        <v>74</v>
      </c>
      <c r="AY230" s="245" t="s">
        <v>126</v>
      </c>
    </row>
    <row r="231" s="14" customFormat="1">
      <c r="A231" s="14"/>
      <c r="B231" s="246"/>
      <c r="C231" s="247"/>
      <c r="D231" s="228" t="s">
        <v>139</v>
      </c>
      <c r="E231" s="248" t="s">
        <v>19</v>
      </c>
      <c r="F231" s="249" t="s">
        <v>142</v>
      </c>
      <c r="G231" s="247"/>
      <c r="H231" s="250">
        <v>282.89999999999998</v>
      </c>
      <c r="I231" s="251"/>
      <c r="J231" s="247"/>
      <c r="K231" s="247"/>
      <c r="L231" s="252"/>
      <c r="M231" s="253"/>
      <c r="N231" s="254"/>
      <c r="O231" s="254"/>
      <c r="P231" s="254"/>
      <c r="Q231" s="254"/>
      <c r="R231" s="254"/>
      <c r="S231" s="254"/>
      <c r="T231" s="255"/>
      <c r="U231" s="14"/>
      <c r="V231" s="14"/>
      <c r="W231" s="14"/>
      <c r="X231" s="14"/>
      <c r="Y231" s="14"/>
      <c r="Z231" s="14"/>
      <c r="AA231" s="14"/>
      <c r="AB231" s="14"/>
      <c r="AC231" s="14"/>
      <c r="AD231" s="14"/>
      <c r="AE231" s="14"/>
      <c r="AT231" s="256" t="s">
        <v>139</v>
      </c>
      <c r="AU231" s="256" t="s">
        <v>83</v>
      </c>
      <c r="AV231" s="14" t="s">
        <v>133</v>
      </c>
      <c r="AW231" s="14" t="s">
        <v>35</v>
      </c>
      <c r="AX231" s="14" t="s">
        <v>81</v>
      </c>
      <c r="AY231" s="256" t="s">
        <v>126</v>
      </c>
    </row>
    <row r="232" s="2" customFormat="1" ht="33" customHeight="1">
      <c r="A232" s="41"/>
      <c r="B232" s="42"/>
      <c r="C232" s="215" t="s">
        <v>313</v>
      </c>
      <c r="D232" s="215" t="s">
        <v>128</v>
      </c>
      <c r="E232" s="216" t="s">
        <v>463</v>
      </c>
      <c r="F232" s="217" t="s">
        <v>464</v>
      </c>
      <c r="G232" s="218" t="s">
        <v>349</v>
      </c>
      <c r="H232" s="219">
        <v>282.89999999999998</v>
      </c>
      <c r="I232" s="220"/>
      <c r="J232" s="221">
        <f>ROUND(I232*H232,2)</f>
        <v>0</v>
      </c>
      <c r="K232" s="217" t="s">
        <v>132</v>
      </c>
      <c r="L232" s="47"/>
      <c r="M232" s="222" t="s">
        <v>19</v>
      </c>
      <c r="N232" s="223" t="s">
        <v>45</v>
      </c>
      <c r="O232" s="87"/>
      <c r="P232" s="224">
        <f>O232*H232</f>
        <v>0</v>
      </c>
      <c r="Q232" s="224">
        <v>0</v>
      </c>
      <c r="R232" s="224">
        <f>Q232*H232</f>
        <v>0</v>
      </c>
      <c r="S232" s="224">
        <v>0</v>
      </c>
      <c r="T232" s="225">
        <f>S232*H232</f>
        <v>0</v>
      </c>
      <c r="U232" s="41"/>
      <c r="V232" s="41"/>
      <c r="W232" s="41"/>
      <c r="X232" s="41"/>
      <c r="Y232" s="41"/>
      <c r="Z232" s="41"/>
      <c r="AA232" s="41"/>
      <c r="AB232" s="41"/>
      <c r="AC232" s="41"/>
      <c r="AD232" s="41"/>
      <c r="AE232" s="41"/>
      <c r="AR232" s="226" t="s">
        <v>247</v>
      </c>
      <c r="AT232" s="226" t="s">
        <v>128</v>
      </c>
      <c r="AU232" s="226" t="s">
        <v>83</v>
      </c>
      <c r="AY232" s="20" t="s">
        <v>126</v>
      </c>
      <c r="BE232" s="227">
        <f>IF(N232="základní",J232,0)</f>
        <v>0</v>
      </c>
      <c r="BF232" s="227">
        <f>IF(N232="snížená",J232,0)</f>
        <v>0</v>
      </c>
      <c r="BG232" s="227">
        <f>IF(N232="zákl. přenesená",J232,0)</f>
        <v>0</v>
      </c>
      <c r="BH232" s="227">
        <f>IF(N232="sníž. přenesená",J232,0)</f>
        <v>0</v>
      </c>
      <c r="BI232" s="227">
        <f>IF(N232="nulová",J232,0)</f>
        <v>0</v>
      </c>
      <c r="BJ232" s="20" t="s">
        <v>81</v>
      </c>
      <c r="BK232" s="227">
        <f>ROUND(I232*H232,2)</f>
        <v>0</v>
      </c>
      <c r="BL232" s="20" t="s">
        <v>247</v>
      </c>
      <c r="BM232" s="226" t="s">
        <v>465</v>
      </c>
    </row>
    <row r="233" s="2" customFormat="1">
      <c r="A233" s="41"/>
      <c r="B233" s="42"/>
      <c r="C233" s="43"/>
      <c r="D233" s="228" t="s">
        <v>135</v>
      </c>
      <c r="E233" s="43"/>
      <c r="F233" s="229" t="s">
        <v>466</v>
      </c>
      <c r="G233" s="43"/>
      <c r="H233" s="43"/>
      <c r="I233" s="230"/>
      <c r="J233" s="43"/>
      <c r="K233" s="43"/>
      <c r="L233" s="47"/>
      <c r="M233" s="231"/>
      <c r="N233" s="232"/>
      <c r="O233" s="87"/>
      <c r="P233" s="87"/>
      <c r="Q233" s="87"/>
      <c r="R233" s="87"/>
      <c r="S233" s="87"/>
      <c r="T233" s="88"/>
      <c r="U233" s="41"/>
      <c r="V233" s="41"/>
      <c r="W233" s="41"/>
      <c r="X233" s="41"/>
      <c r="Y233" s="41"/>
      <c r="Z233" s="41"/>
      <c r="AA233" s="41"/>
      <c r="AB233" s="41"/>
      <c r="AC233" s="41"/>
      <c r="AD233" s="41"/>
      <c r="AE233" s="41"/>
      <c r="AT233" s="20" t="s">
        <v>135</v>
      </c>
      <c r="AU233" s="20" t="s">
        <v>83</v>
      </c>
    </row>
    <row r="234" s="2" customFormat="1">
      <c r="A234" s="41"/>
      <c r="B234" s="42"/>
      <c r="C234" s="43"/>
      <c r="D234" s="233" t="s">
        <v>137</v>
      </c>
      <c r="E234" s="43"/>
      <c r="F234" s="234" t="s">
        <v>467</v>
      </c>
      <c r="G234" s="43"/>
      <c r="H234" s="43"/>
      <c r="I234" s="230"/>
      <c r="J234" s="43"/>
      <c r="K234" s="43"/>
      <c r="L234" s="47"/>
      <c r="M234" s="231"/>
      <c r="N234" s="232"/>
      <c r="O234" s="87"/>
      <c r="P234" s="87"/>
      <c r="Q234" s="87"/>
      <c r="R234" s="87"/>
      <c r="S234" s="87"/>
      <c r="T234" s="88"/>
      <c r="U234" s="41"/>
      <c r="V234" s="41"/>
      <c r="W234" s="41"/>
      <c r="X234" s="41"/>
      <c r="Y234" s="41"/>
      <c r="Z234" s="41"/>
      <c r="AA234" s="41"/>
      <c r="AB234" s="41"/>
      <c r="AC234" s="41"/>
      <c r="AD234" s="41"/>
      <c r="AE234" s="41"/>
      <c r="AT234" s="20" t="s">
        <v>137</v>
      </c>
      <c r="AU234" s="20" t="s">
        <v>83</v>
      </c>
    </row>
    <row r="235" s="13" customFormat="1">
      <c r="A235" s="13"/>
      <c r="B235" s="235"/>
      <c r="C235" s="236"/>
      <c r="D235" s="228" t="s">
        <v>139</v>
      </c>
      <c r="E235" s="237" t="s">
        <v>19</v>
      </c>
      <c r="F235" s="238" t="s">
        <v>455</v>
      </c>
      <c r="G235" s="236"/>
      <c r="H235" s="239">
        <v>282.89999999999998</v>
      </c>
      <c r="I235" s="240"/>
      <c r="J235" s="236"/>
      <c r="K235" s="236"/>
      <c r="L235" s="241"/>
      <c r="M235" s="242"/>
      <c r="N235" s="243"/>
      <c r="O235" s="243"/>
      <c r="P235" s="243"/>
      <c r="Q235" s="243"/>
      <c r="R235" s="243"/>
      <c r="S235" s="243"/>
      <c r="T235" s="244"/>
      <c r="U235" s="13"/>
      <c r="V235" s="13"/>
      <c r="W235" s="13"/>
      <c r="X235" s="13"/>
      <c r="Y235" s="13"/>
      <c r="Z235" s="13"/>
      <c r="AA235" s="13"/>
      <c r="AB235" s="13"/>
      <c r="AC235" s="13"/>
      <c r="AD235" s="13"/>
      <c r="AE235" s="13"/>
      <c r="AT235" s="245" t="s">
        <v>139</v>
      </c>
      <c r="AU235" s="245" t="s">
        <v>83</v>
      </c>
      <c r="AV235" s="13" t="s">
        <v>83</v>
      </c>
      <c r="AW235" s="13" t="s">
        <v>35</v>
      </c>
      <c r="AX235" s="13" t="s">
        <v>74</v>
      </c>
      <c r="AY235" s="245" t="s">
        <v>126</v>
      </c>
    </row>
    <row r="236" s="14" customFormat="1">
      <c r="A236" s="14"/>
      <c r="B236" s="246"/>
      <c r="C236" s="247"/>
      <c r="D236" s="228" t="s">
        <v>139</v>
      </c>
      <c r="E236" s="248" t="s">
        <v>19</v>
      </c>
      <c r="F236" s="249" t="s">
        <v>142</v>
      </c>
      <c r="G236" s="247"/>
      <c r="H236" s="250">
        <v>282.89999999999998</v>
      </c>
      <c r="I236" s="251"/>
      <c r="J236" s="247"/>
      <c r="K236" s="247"/>
      <c r="L236" s="252"/>
      <c r="M236" s="253"/>
      <c r="N236" s="254"/>
      <c r="O236" s="254"/>
      <c r="P236" s="254"/>
      <c r="Q236" s="254"/>
      <c r="R236" s="254"/>
      <c r="S236" s="254"/>
      <c r="T236" s="255"/>
      <c r="U236" s="14"/>
      <c r="V236" s="14"/>
      <c r="W236" s="14"/>
      <c r="X236" s="14"/>
      <c r="Y236" s="14"/>
      <c r="Z236" s="14"/>
      <c r="AA236" s="14"/>
      <c r="AB236" s="14"/>
      <c r="AC236" s="14"/>
      <c r="AD236" s="14"/>
      <c r="AE236" s="14"/>
      <c r="AT236" s="256" t="s">
        <v>139</v>
      </c>
      <c r="AU236" s="256" t="s">
        <v>83</v>
      </c>
      <c r="AV236" s="14" t="s">
        <v>133</v>
      </c>
      <c r="AW236" s="14" t="s">
        <v>35</v>
      </c>
      <c r="AX236" s="14" t="s">
        <v>81</v>
      </c>
      <c r="AY236" s="256" t="s">
        <v>126</v>
      </c>
    </row>
    <row r="237" s="2" customFormat="1" ht="24.15" customHeight="1">
      <c r="A237" s="41"/>
      <c r="B237" s="42"/>
      <c r="C237" s="215" t="s">
        <v>319</v>
      </c>
      <c r="D237" s="215" t="s">
        <v>128</v>
      </c>
      <c r="E237" s="216" t="s">
        <v>468</v>
      </c>
      <c r="F237" s="217" t="s">
        <v>469</v>
      </c>
      <c r="G237" s="218" t="s">
        <v>349</v>
      </c>
      <c r="H237" s="219">
        <v>282.89999999999998</v>
      </c>
      <c r="I237" s="220"/>
      <c r="J237" s="221">
        <f>ROUND(I237*H237,2)</f>
        <v>0</v>
      </c>
      <c r="K237" s="217" t="s">
        <v>132</v>
      </c>
      <c r="L237" s="47"/>
      <c r="M237" s="222" t="s">
        <v>19</v>
      </c>
      <c r="N237" s="223" t="s">
        <v>45</v>
      </c>
      <c r="O237" s="87"/>
      <c r="P237" s="224">
        <f>O237*H237</f>
        <v>0</v>
      </c>
      <c r="Q237" s="224">
        <v>0</v>
      </c>
      <c r="R237" s="224">
        <f>Q237*H237</f>
        <v>0</v>
      </c>
      <c r="S237" s="224">
        <v>0</v>
      </c>
      <c r="T237" s="225">
        <f>S237*H237</f>
        <v>0</v>
      </c>
      <c r="U237" s="41"/>
      <c r="V237" s="41"/>
      <c r="W237" s="41"/>
      <c r="X237" s="41"/>
      <c r="Y237" s="41"/>
      <c r="Z237" s="41"/>
      <c r="AA237" s="41"/>
      <c r="AB237" s="41"/>
      <c r="AC237" s="41"/>
      <c r="AD237" s="41"/>
      <c r="AE237" s="41"/>
      <c r="AR237" s="226" t="s">
        <v>247</v>
      </c>
      <c r="AT237" s="226" t="s">
        <v>128</v>
      </c>
      <c r="AU237" s="226" t="s">
        <v>83</v>
      </c>
      <c r="AY237" s="20" t="s">
        <v>126</v>
      </c>
      <c r="BE237" s="227">
        <f>IF(N237="základní",J237,0)</f>
        <v>0</v>
      </c>
      <c r="BF237" s="227">
        <f>IF(N237="snížená",J237,0)</f>
        <v>0</v>
      </c>
      <c r="BG237" s="227">
        <f>IF(N237="zákl. přenesená",J237,0)</f>
        <v>0</v>
      </c>
      <c r="BH237" s="227">
        <f>IF(N237="sníž. přenesená",J237,0)</f>
        <v>0</v>
      </c>
      <c r="BI237" s="227">
        <f>IF(N237="nulová",J237,0)</f>
        <v>0</v>
      </c>
      <c r="BJ237" s="20" t="s">
        <v>81</v>
      </c>
      <c r="BK237" s="227">
        <f>ROUND(I237*H237,2)</f>
        <v>0</v>
      </c>
      <c r="BL237" s="20" t="s">
        <v>247</v>
      </c>
      <c r="BM237" s="226" t="s">
        <v>470</v>
      </c>
    </row>
    <row r="238" s="2" customFormat="1">
      <c r="A238" s="41"/>
      <c r="B238" s="42"/>
      <c r="C238" s="43"/>
      <c r="D238" s="228" t="s">
        <v>135</v>
      </c>
      <c r="E238" s="43"/>
      <c r="F238" s="229" t="s">
        <v>471</v>
      </c>
      <c r="G238" s="43"/>
      <c r="H238" s="43"/>
      <c r="I238" s="230"/>
      <c r="J238" s="43"/>
      <c r="K238" s="43"/>
      <c r="L238" s="47"/>
      <c r="M238" s="231"/>
      <c r="N238" s="232"/>
      <c r="O238" s="87"/>
      <c r="P238" s="87"/>
      <c r="Q238" s="87"/>
      <c r="R238" s="87"/>
      <c r="S238" s="87"/>
      <c r="T238" s="88"/>
      <c r="U238" s="41"/>
      <c r="V238" s="41"/>
      <c r="W238" s="41"/>
      <c r="X238" s="41"/>
      <c r="Y238" s="41"/>
      <c r="Z238" s="41"/>
      <c r="AA238" s="41"/>
      <c r="AB238" s="41"/>
      <c r="AC238" s="41"/>
      <c r="AD238" s="41"/>
      <c r="AE238" s="41"/>
      <c r="AT238" s="20" t="s">
        <v>135</v>
      </c>
      <c r="AU238" s="20" t="s">
        <v>83</v>
      </c>
    </row>
    <row r="239" s="2" customFormat="1">
      <c r="A239" s="41"/>
      <c r="B239" s="42"/>
      <c r="C239" s="43"/>
      <c r="D239" s="233" t="s">
        <v>137</v>
      </c>
      <c r="E239" s="43"/>
      <c r="F239" s="234" t="s">
        <v>472</v>
      </c>
      <c r="G239" s="43"/>
      <c r="H239" s="43"/>
      <c r="I239" s="230"/>
      <c r="J239" s="43"/>
      <c r="K239" s="43"/>
      <c r="L239" s="47"/>
      <c r="M239" s="231"/>
      <c r="N239" s="232"/>
      <c r="O239" s="87"/>
      <c r="P239" s="87"/>
      <c r="Q239" s="87"/>
      <c r="R239" s="87"/>
      <c r="S239" s="87"/>
      <c r="T239" s="88"/>
      <c r="U239" s="41"/>
      <c r="V239" s="41"/>
      <c r="W239" s="41"/>
      <c r="X239" s="41"/>
      <c r="Y239" s="41"/>
      <c r="Z239" s="41"/>
      <c r="AA239" s="41"/>
      <c r="AB239" s="41"/>
      <c r="AC239" s="41"/>
      <c r="AD239" s="41"/>
      <c r="AE239" s="41"/>
      <c r="AT239" s="20" t="s">
        <v>137</v>
      </c>
      <c r="AU239" s="20" t="s">
        <v>83</v>
      </c>
    </row>
    <row r="240" s="13" customFormat="1">
      <c r="A240" s="13"/>
      <c r="B240" s="235"/>
      <c r="C240" s="236"/>
      <c r="D240" s="228" t="s">
        <v>139</v>
      </c>
      <c r="E240" s="237" t="s">
        <v>19</v>
      </c>
      <c r="F240" s="238" t="s">
        <v>455</v>
      </c>
      <c r="G240" s="236"/>
      <c r="H240" s="239">
        <v>282.89999999999998</v>
      </c>
      <c r="I240" s="240"/>
      <c r="J240" s="236"/>
      <c r="K240" s="236"/>
      <c r="L240" s="241"/>
      <c r="M240" s="242"/>
      <c r="N240" s="243"/>
      <c r="O240" s="243"/>
      <c r="P240" s="243"/>
      <c r="Q240" s="243"/>
      <c r="R240" s="243"/>
      <c r="S240" s="243"/>
      <c r="T240" s="244"/>
      <c r="U240" s="13"/>
      <c r="V240" s="13"/>
      <c r="W240" s="13"/>
      <c r="X240" s="13"/>
      <c r="Y240" s="13"/>
      <c r="Z240" s="13"/>
      <c r="AA240" s="13"/>
      <c r="AB240" s="13"/>
      <c r="AC240" s="13"/>
      <c r="AD240" s="13"/>
      <c r="AE240" s="13"/>
      <c r="AT240" s="245" t="s">
        <v>139</v>
      </c>
      <c r="AU240" s="245" t="s">
        <v>83</v>
      </c>
      <c r="AV240" s="13" t="s">
        <v>83</v>
      </c>
      <c r="AW240" s="13" t="s">
        <v>35</v>
      </c>
      <c r="AX240" s="13" t="s">
        <v>74</v>
      </c>
      <c r="AY240" s="245" t="s">
        <v>126</v>
      </c>
    </row>
    <row r="241" s="14" customFormat="1">
      <c r="A241" s="14"/>
      <c r="B241" s="246"/>
      <c r="C241" s="247"/>
      <c r="D241" s="228" t="s">
        <v>139</v>
      </c>
      <c r="E241" s="248" t="s">
        <v>19</v>
      </c>
      <c r="F241" s="249" t="s">
        <v>142</v>
      </c>
      <c r="G241" s="247"/>
      <c r="H241" s="250">
        <v>282.89999999999998</v>
      </c>
      <c r="I241" s="251"/>
      <c r="J241" s="247"/>
      <c r="K241" s="247"/>
      <c r="L241" s="252"/>
      <c r="M241" s="253"/>
      <c r="N241" s="254"/>
      <c r="O241" s="254"/>
      <c r="P241" s="254"/>
      <c r="Q241" s="254"/>
      <c r="R241" s="254"/>
      <c r="S241" s="254"/>
      <c r="T241" s="255"/>
      <c r="U241" s="14"/>
      <c r="V241" s="14"/>
      <c r="W241" s="14"/>
      <c r="X241" s="14"/>
      <c r="Y241" s="14"/>
      <c r="Z241" s="14"/>
      <c r="AA241" s="14"/>
      <c r="AB241" s="14"/>
      <c r="AC241" s="14"/>
      <c r="AD241" s="14"/>
      <c r="AE241" s="14"/>
      <c r="AT241" s="256" t="s">
        <v>139</v>
      </c>
      <c r="AU241" s="256" t="s">
        <v>83</v>
      </c>
      <c r="AV241" s="14" t="s">
        <v>133</v>
      </c>
      <c r="AW241" s="14" t="s">
        <v>35</v>
      </c>
      <c r="AX241" s="14" t="s">
        <v>81</v>
      </c>
      <c r="AY241" s="256" t="s">
        <v>126</v>
      </c>
    </row>
    <row r="242" s="2" customFormat="1" ht="16.5" customHeight="1">
      <c r="A242" s="41"/>
      <c r="B242" s="42"/>
      <c r="C242" s="282" t="s">
        <v>325</v>
      </c>
      <c r="D242" s="282" t="s">
        <v>473</v>
      </c>
      <c r="E242" s="283" t="s">
        <v>474</v>
      </c>
      <c r="F242" s="284" t="s">
        <v>475</v>
      </c>
      <c r="G242" s="285" t="s">
        <v>131</v>
      </c>
      <c r="H242" s="286">
        <v>3.734</v>
      </c>
      <c r="I242" s="287"/>
      <c r="J242" s="288">
        <f>ROUND(I242*H242,2)</f>
        <v>0</v>
      </c>
      <c r="K242" s="284" t="s">
        <v>132</v>
      </c>
      <c r="L242" s="289"/>
      <c r="M242" s="290" t="s">
        <v>19</v>
      </c>
      <c r="N242" s="291" t="s">
        <v>45</v>
      </c>
      <c r="O242" s="87"/>
      <c r="P242" s="224">
        <f>O242*H242</f>
        <v>0</v>
      </c>
      <c r="Q242" s="224">
        <v>0.55000000000000004</v>
      </c>
      <c r="R242" s="224">
        <f>Q242*H242</f>
        <v>2.0537000000000001</v>
      </c>
      <c r="S242" s="224">
        <v>0</v>
      </c>
      <c r="T242" s="225">
        <f>S242*H242</f>
        <v>0</v>
      </c>
      <c r="U242" s="41"/>
      <c r="V242" s="41"/>
      <c r="W242" s="41"/>
      <c r="X242" s="41"/>
      <c r="Y242" s="41"/>
      <c r="Z242" s="41"/>
      <c r="AA242" s="41"/>
      <c r="AB242" s="41"/>
      <c r="AC242" s="41"/>
      <c r="AD242" s="41"/>
      <c r="AE242" s="41"/>
      <c r="AR242" s="226" t="s">
        <v>476</v>
      </c>
      <c r="AT242" s="226" t="s">
        <v>473</v>
      </c>
      <c r="AU242" s="226" t="s">
        <v>83</v>
      </c>
      <c r="AY242" s="20" t="s">
        <v>126</v>
      </c>
      <c r="BE242" s="227">
        <f>IF(N242="základní",J242,0)</f>
        <v>0</v>
      </c>
      <c r="BF242" s="227">
        <f>IF(N242="snížená",J242,0)</f>
        <v>0</v>
      </c>
      <c r="BG242" s="227">
        <f>IF(N242="zákl. přenesená",J242,0)</f>
        <v>0</v>
      </c>
      <c r="BH242" s="227">
        <f>IF(N242="sníž. přenesená",J242,0)</f>
        <v>0</v>
      </c>
      <c r="BI242" s="227">
        <f>IF(N242="nulová",J242,0)</f>
        <v>0</v>
      </c>
      <c r="BJ242" s="20" t="s">
        <v>81</v>
      </c>
      <c r="BK242" s="227">
        <f>ROUND(I242*H242,2)</f>
        <v>0</v>
      </c>
      <c r="BL242" s="20" t="s">
        <v>247</v>
      </c>
      <c r="BM242" s="226" t="s">
        <v>477</v>
      </c>
    </row>
    <row r="243" s="2" customFormat="1">
      <c r="A243" s="41"/>
      <c r="B243" s="42"/>
      <c r="C243" s="43"/>
      <c r="D243" s="228" t="s">
        <v>135</v>
      </c>
      <c r="E243" s="43"/>
      <c r="F243" s="229" t="s">
        <v>475</v>
      </c>
      <c r="G243" s="43"/>
      <c r="H243" s="43"/>
      <c r="I243" s="230"/>
      <c r="J243" s="43"/>
      <c r="K243" s="43"/>
      <c r="L243" s="47"/>
      <c r="M243" s="231"/>
      <c r="N243" s="232"/>
      <c r="O243" s="87"/>
      <c r="P243" s="87"/>
      <c r="Q243" s="87"/>
      <c r="R243" s="87"/>
      <c r="S243" s="87"/>
      <c r="T243" s="88"/>
      <c r="U243" s="41"/>
      <c r="V243" s="41"/>
      <c r="W243" s="41"/>
      <c r="X243" s="41"/>
      <c r="Y243" s="41"/>
      <c r="Z243" s="41"/>
      <c r="AA243" s="41"/>
      <c r="AB243" s="41"/>
      <c r="AC243" s="41"/>
      <c r="AD243" s="41"/>
      <c r="AE243" s="41"/>
      <c r="AT243" s="20" t="s">
        <v>135</v>
      </c>
      <c r="AU243" s="20" t="s">
        <v>83</v>
      </c>
    </row>
    <row r="244" s="13" customFormat="1">
      <c r="A244" s="13"/>
      <c r="B244" s="235"/>
      <c r="C244" s="236"/>
      <c r="D244" s="228" t="s">
        <v>139</v>
      </c>
      <c r="E244" s="237" t="s">
        <v>19</v>
      </c>
      <c r="F244" s="238" t="s">
        <v>478</v>
      </c>
      <c r="G244" s="236"/>
      <c r="H244" s="239">
        <v>3.734</v>
      </c>
      <c r="I244" s="240"/>
      <c r="J244" s="236"/>
      <c r="K244" s="236"/>
      <c r="L244" s="241"/>
      <c r="M244" s="242"/>
      <c r="N244" s="243"/>
      <c r="O244" s="243"/>
      <c r="P244" s="243"/>
      <c r="Q244" s="243"/>
      <c r="R244" s="243"/>
      <c r="S244" s="243"/>
      <c r="T244" s="244"/>
      <c r="U244" s="13"/>
      <c r="V244" s="13"/>
      <c r="W244" s="13"/>
      <c r="X244" s="13"/>
      <c r="Y244" s="13"/>
      <c r="Z244" s="13"/>
      <c r="AA244" s="13"/>
      <c r="AB244" s="13"/>
      <c r="AC244" s="13"/>
      <c r="AD244" s="13"/>
      <c r="AE244" s="13"/>
      <c r="AT244" s="245" t="s">
        <v>139</v>
      </c>
      <c r="AU244" s="245" t="s">
        <v>83</v>
      </c>
      <c r="AV244" s="13" t="s">
        <v>83</v>
      </c>
      <c r="AW244" s="13" t="s">
        <v>35</v>
      </c>
      <c r="AX244" s="13" t="s">
        <v>74</v>
      </c>
      <c r="AY244" s="245" t="s">
        <v>126</v>
      </c>
    </row>
    <row r="245" s="14" customFormat="1">
      <c r="A245" s="14"/>
      <c r="B245" s="246"/>
      <c r="C245" s="247"/>
      <c r="D245" s="228" t="s">
        <v>139</v>
      </c>
      <c r="E245" s="248" t="s">
        <v>19</v>
      </c>
      <c r="F245" s="249" t="s">
        <v>142</v>
      </c>
      <c r="G245" s="247"/>
      <c r="H245" s="250">
        <v>3.734</v>
      </c>
      <c r="I245" s="251"/>
      <c r="J245" s="247"/>
      <c r="K245" s="247"/>
      <c r="L245" s="252"/>
      <c r="M245" s="253"/>
      <c r="N245" s="254"/>
      <c r="O245" s="254"/>
      <c r="P245" s="254"/>
      <c r="Q245" s="254"/>
      <c r="R245" s="254"/>
      <c r="S245" s="254"/>
      <c r="T245" s="255"/>
      <c r="U245" s="14"/>
      <c r="V245" s="14"/>
      <c r="W245" s="14"/>
      <c r="X245" s="14"/>
      <c r="Y245" s="14"/>
      <c r="Z245" s="14"/>
      <c r="AA245" s="14"/>
      <c r="AB245" s="14"/>
      <c r="AC245" s="14"/>
      <c r="AD245" s="14"/>
      <c r="AE245" s="14"/>
      <c r="AT245" s="256" t="s">
        <v>139</v>
      </c>
      <c r="AU245" s="256" t="s">
        <v>83</v>
      </c>
      <c r="AV245" s="14" t="s">
        <v>133</v>
      </c>
      <c r="AW245" s="14" t="s">
        <v>35</v>
      </c>
      <c r="AX245" s="14" t="s">
        <v>81</v>
      </c>
      <c r="AY245" s="256" t="s">
        <v>126</v>
      </c>
    </row>
    <row r="246" s="2" customFormat="1" ht="24.15" customHeight="1">
      <c r="A246" s="41"/>
      <c r="B246" s="42"/>
      <c r="C246" s="215" t="s">
        <v>329</v>
      </c>
      <c r="D246" s="215" t="s">
        <v>128</v>
      </c>
      <c r="E246" s="216" t="s">
        <v>479</v>
      </c>
      <c r="F246" s="217" t="s">
        <v>480</v>
      </c>
      <c r="G246" s="218" t="s">
        <v>131</v>
      </c>
      <c r="H246" s="219">
        <v>3.395</v>
      </c>
      <c r="I246" s="220"/>
      <c r="J246" s="221">
        <f>ROUND(I246*H246,2)</f>
        <v>0</v>
      </c>
      <c r="K246" s="217" t="s">
        <v>132</v>
      </c>
      <c r="L246" s="47"/>
      <c r="M246" s="222" t="s">
        <v>19</v>
      </c>
      <c r="N246" s="223" t="s">
        <v>45</v>
      </c>
      <c r="O246" s="87"/>
      <c r="P246" s="224">
        <f>O246*H246</f>
        <v>0</v>
      </c>
      <c r="Q246" s="224">
        <v>0.023300000000000001</v>
      </c>
      <c r="R246" s="224">
        <f>Q246*H246</f>
        <v>0.079103500000000007</v>
      </c>
      <c r="S246" s="224">
        <v>0</v>
      </c>
      <c r="T246" s="225">
        <f>S246*H246</f>
        <v>0</v>
      </c>
      <c r="U246" s="41"/>
      <c r="V246" s="41"/>
      <c r="W246" s="41"/>
      <c r="X246" s="41"/>
      <c r="Y246" s="41"/>
      <c r="Z246" s="41"/>
      <c r="AA246" s="41"/>
      <c r="AB246" s="41"/>
      <c r="AC246" s="41"/>
      <c r="AD246" s="41"/>
      <c r="AE246" s="41"/>
      <c r="AR246" s="226" t="s">
        <v>247</v>
      </c>
      <c r="AT246" s="226" t="s">
        <v>128</v>
      </c>
      <c r="AU246" s="226" t="s">
        <v>83</v>
      </c>
      <c r="AY246" s="20" t="s">
        <v>126</v>
      </c>
      <c r="BE246" s="227">
        <f>IF(N246="základní",J246,0)</f>
        <v>0</v>
      </c>
      <c r="BF246" s="227">
        <f>IF(N246="snížená",J246,0)</f>
        <v>0</v>
      </c>
      <c r="BG246" s="227">
        <f>IF(N246="zákl. přenesená",J246,0)</f>
        <v>0</v>
      </c>
      <c r="BH246" s="227">
        <f>IF(N246="sníž. přenesená",J246,0)</f>
        <v>0</v>
      </c>
      <c r="BI246" s="227">
        <f>IF(N246="nulová",J246,0)</f>
        <v>0</v>
      </c>
      <c r="BJ246" s="20" t="s">
        <v>81</v>
      </c>
      <c r="BK246" s="227">
        <f>ROUND(I246*H246,2)</f>
        <v>0</v>
      </c>
      <c r="BL246" s="20" t="s">
        <v>247</v>
      </c>
      <c r="BM246" s="226" t="s">
        <v>481</v>
      </c>
    </row>
    <row r="247" s="2" customFormat="1">
      <c r="A247" s="41"/>
      <c r="B247" s="42"/>
      <c r="C247" s="43"/>
      <c r="D247" s="228" t="s">
        <v>135</v>
      </c>
      <c r="E247" s="43"/>
      <c r="F247" s="229" t="s">
        <v>482</v>
      </c>
      <c r="G247" s="43"/>
      <c r="H247" s="43"/>
      <c r="I247" s="230"/>
      <c r="J247" s="43"/>
      <c r="K247" s="43"/>
      <c r="L247" s="47"/>
      <c r="M247" s="231"/>
      <c r="N247" s="232"/>
      <c r="O247" s="87"/>
      <c r="P247" s="87"/>
      <c r="Q247" s="87"/>
      <c r="R247" s="87"/>
      <c r="S247" s="87"/>
      <c r="T247" s="88"/>
      <c r="U247" s="41"/>
      <c r="V247" s="41"/>
      <c r="W247" s="41"/>
      <c r="X247" s="41"/>
      <c r="Y247" s="41"/>
      <c r="Z247" s="41"/>
      <c r="AA247" s="41"/>
      <c r="AB247" s="41"/>
      <c r="AC247" s="41"/>
      <c r="AD247" s="41"/>
      <c r="AE247" s="41"/>
      <c r="AT247" s="20" t="s">
        <v>135</v>
      </c>
      <c r="AU247" s="20" t="s">
        <v>83</v>
      </c>
    </row>
    <row r="248" s="2" customFormat="1">
      <c r="A248" s="41"/>
      <c r="B248" s="42"/>
      <c r="C248" s="43"/>
      <c r="D248" s="233" t="s">
        <v>137</v>
      </c>
      <c r="E248" s="43"/>
      <c r="F248" s="234" t="s">
        <v>483</v>
      </c>
      <c r="G248" s="43"/>
      <c r="H248" s="43"/>
      <c r="I248" s="230"/>
      <c r="J248" s="43"/>
      <c r="K248" s="43"/>
      <c r="L248" s="47"/>
      <c r="M248" s="231"/>
      <c r="N248" s="232"/>
      <c r="O248" s="87"/>
      <c r="P248" s="87"/>
      <c r="Q248" s="87"/>
      <c r="R248" s="87"/>
      <c r="S248" s="87"/>
      <c r="T248" s="88"/>
      <c r="U248" s="41"/>
      <c r="V248" s="41"/>
      <c r="W248" s="41"/>
      <c r="X248" s="41"/>
      <c r="Y248" s="41"/>
      <c r="Z248" s="41"/>
      <c r="AA248" s="41"/>
      <c r="AB248" s="41"/>
      <c r="AC248" s="41"/>
      <c r="AD248" s="41"/>
      <c r="AE248" s="41"/>
      <c r="AT248" s="20" t="s">
        <v>137</v>
      </c>
      <c r="AU248" s="20" t="s">
        <v>83</v>
      </c>
    </row>
    <row r="249" s="13" customFormat="1">
      <c r="A249" s="13"/>
      <c r="B249" s="235"/>
      <c r="C249" s="236"/>
      <c r="D249" s="228" t="s">
        <v>139</v>
      </c>
      <c r="E249" s="237" t="s">
        <v>19</v>
      </c>
      <c r="F249" s="238" t="s">
        <v>484</v>
      </c>
      <c r="G249" s="236"/>
      <c r="H249" s="239">
        <v>3.395</v>
      </c>
      <c r="I249" s="240"/>
      <c r="J249" s="236"/>
      <c r="K249" s="236"/>
      <c r="L249" s="241"/>
      <c r="M249" s="242"/>
      <c r="N249" s="243"/>
      <c r="O249" s="243"/>
      <c r="P249" s="243"/>
      <c r="Q249" s="243"/>
      <c r="R249" s="243"/>
      <c r="S249" s="243"/>
      <c r="T249" s="244"/>
      <c r="U249" s="13"/>
      <c r="V249" s="13"/>
      <c r="W249" s="13"/>
      <c r="X249" s="13"/>
      <c r="Y249" s="13"/>
      <c r="Z249" s="13"/>
      <c r="AA249" s="13"/>
      <c r="AB249" s="13"/>
      <c r="AC249" s="13"/>
      <c r="AD249" s="13"/>
      <c r="AE249" s="13"/>
      <c r="AT249" s="245" t="s">
        <v>139</v>
      </c>
      <c r="AU249" s="245" t="s">
        <v>83</v>
      </c>
      <c r="AV249" s="13" t="s">
        <v>83</v>
      </c>
      <c r="AW249" s="13" t="s">
        <v>35</v>
      </c>
      <c r="AX249" s="13" t="s">
        <v>74</v>
      </c>
      <c r="AY249" s="245" t="s">
        <v>126</v>
      </c>
    </row>
    <row r="250" s="14" customFormat="1">
      <c r="A250" s="14"/>
      <c r="B250" s="246"/>
      <c r="C250" s="247"/>
      <c r="D250" s="228" t="s">
        <v>139</v>
      </c>
      <c r="E250" s="248" t="s">
        <v>19</v>
      </c>
      <c r="F250" s="249" t="s">
        <v>142</v>
      </c>
      <c r="G250" s="247"/>
      <c r="H250" s="250">
        <v>3.395</v>
      </c>
      <c r="I250" s="251"/>
      <c r="J250" s="247"/>
      <c r="K250" s="247"/>
      <c r="L250" s="252"/>
      <c r="M250" s="253"/>
      <c r="N250" s="254"/>
      <c r="O250" s="254"/>
      <c r="P250" s="254"/>
      <c r="Q250" s="254"/>
      <c r="R250" s="254"/>
      <c r="S250" s="254"/>
      <c r="T250" s="255"/>
      <c r="U250" s="14"/>
      <c r="V250" s="14"/>
      <c r="W250" s="14"/>
      <c r="X250" s="14"/>
      <c r="Y250" s="14"/>
      <c r="Z250" s="14"/>
      <c r="AA250" s="14"/>
      <c r="AB250" s="14"/>
      <c r="AC250" s="14"/>
      <c r="AD250" s="14"/>
      <c r="AE250" s="14"/>
      <c r="AT250" s="256" t="s">
        <v>139</v>
      </c>
      <c r="AU250" s="256" t="s">
        <v>83</v>
      </c>
      <c r="AV250" s="14" t="s">
        <v>133</v>
      </c>
      <c r="AW250" s="14" t="s">
        <v>35</v>
      </c>
      <c r="AX250" s="14" t="s">
        <v>81</v>
      </c>
      <c r="AY250" s="256" t="s">
        <v>126</v>
      </c>
    </row>
    <row r="251" s="2" customFormat="1" ht="24.15" customHeight="1">
      <c r="A251" s="41"/>
      <c r="B251" s="42"/>
      <c r="C251" s="215" t="s">
        <v>485</v>
      </c>
      <c r="D251" s="215" t="s">
        <v>128</v>
      </c>
      <c r="E251" s="216" t="s">
        <v>486</v>
      </c>
      <c r="F251" s="217" t="s">
        <v>487</v>
      </c>
      <c r="G251" s="218" t="s">
        <v>176</v>
      </c>
      <c r="H251" s="219">
        <v>2.133</v>
      </c>
      <c r="I251" s="220"/>
      <c r="J251" s="221">
        <f>ROUND(I251*H251,2)</f>
        <v>0</v>
      </c>
      <c r="K251" s="217" t="s">
        <v>132</v>
      </c>
      <c r="L251" s="47"/>
      <c r="M251" s="222" t="s">
        <v>19</v>
      </c>
      <c r="N251" s="223" t="s">
        <v>45</v>
      </c>
      <c r="O251" s="87"/>
      <c r="P251" s="224">
        <f>O251*H251</f>
        <v>0</v>
      </c>
      <c r="Q251" s="224">
        <v>0</v>
      </c>
      <c r="R251" s="224">
        <f>Q251*H251</f>
        <v>0</v>
      </c>
      <c r="S251" s="224">
        <v>0</v>
      </c>
      <c r="T251" s="225">
        <f>S251*H251</f>
        <v>0</v>
      </c>
      <c r="U251" s="41"/>
      <c r="V251" s="41"/>
      <c r="W251" s="41"/>
      <c r="X251" s="41"/>
      <c r="Y251" s="41"/>
      <c r="Z251" s="41"/>
      <c r="AA251" s="41"/>
      <c r="AB251" s="41"/>
      <c r="AC251" s="41"/>
      <c r="AD251" s="41"/>
      <c r="AE251" s="41"/>
      <c r="AR251" s="226" t="s">
        <v>247</v>
      </c>
      <c r="AT251" s="226" t="s">
        <v>128</v>
      </c>
      <c r="AU251" s="226" t="s">
        <v>83</v>
      </c>
      <c r="AY251" s="20" t="s">
        <v>126</v>
      </c>
      <c r="BE251" s="227">
        <f>IF(N251="základní",J251,0)</f>
        <v>0</v>
      </c>
      <c r="BF251" s="227">
        <f>IF(N251="snížená",J251,0)</f>
        <v>0</v>
      </c>
      <c r="BG251" s="227">
        <f>IF(N251="zákl. přenesená",J251,0)</f>
        <v>0</v>
      </c>
      <c r="BH251" s="227">
        <f>IF(N251="sníž. přenesená",J251,0)</f>
        <v>0</v>
      </c>
      <c r="BI251" s="227">
        <f>IF(N251="nulová",J251,0)</f>
        <v>0</v>
      </c>
      <c r="BJ251" s="20" t="s">
        <v>81</v>
      </c>
      <c r="BK251" s="227">
        <f>ROUND(I251*H251,2)</f>
        <v>0</v>
      </c>
      <c r="BL251" s="20" t="s">
        <v>247</v>
      </c>
      <c r="BM251" s="226" t="s">
        <v>488</v>
      </c>
    </row>
    <row r="252" s="2" customFormat="1">
      <c r="A252" s="41"/>
      <c r="B252" s="42"/>
      <c r="C252" s="43"/>
      <c r="D252" s="228" t="s">
        <v>135</v>
      </c>
      <c r="E252" s="43"/>
      <c r="F252" s="229" t="s">
        <v>489</v>
      </c>
      <c r="G252" s="43"/>
      <c r="H252" s="43"/>
      <c r="I252" s="230"/>
      <c r="J252" s="43"/>
      <c r="K252" s="43"/>
      <c r="L252" s="47"/>
      <c r="M252" s="231"/>
      <c r="N252" s="232"/>
      <c r="O252" s="87"/>
      <c r="P252" s="87"/>
      <c r="Q252" s="87"/>
      <c r="R252" s="87"/>
      <c r="S252" s="87"/>
      <c r="T252" s="88"/>
      <c r="U252" s="41"/>
      <c r="V252" s="41"/>
      <c r="W252" s="41"/>
      <c r="X252" s="41"/>
      <c r="Y252" s="41"/>
      <c r="Z252" s="41"/>
      <c r="AA252" s="41"/>
      <c r="AB252" s="41"/>
      <c r="AC252" s="41"/>
      <c r="AD252" s="41"/>
      <c r="AE252" s="41"/>
      <c r="AT252" s="20" t="s">
        <v>135</v>
      </c>
      <c r="AU252" s="20" t="s">
        <v>83</v>
      </c>
    </row>
    <row r="253" s="2" customFormat="1">
      <c r="A253" s="41"/>
      <c r="B253" s="42"/>
      <c r="C253" s="43"/>
      <c r="D253" s="233" t="s">
        <v>137</v>
      </c>
      <c r="E253" s="43"/>
      <c r="F253" s="234" t="s">
        <v>490</v>
      </c>
      <c r="G253" s="43"/>
      <c r="H253" s="43"/>
      <c r="I253" s="230"/>
      <c r="J253" s="43"/>
      <c r="K253" s="43"/>
      <c r="L253" s="47"/>
      <c r="M253" s="231"/>
      <c r="N253" s="232"/>
      <c r="O253" s="87"/>
      <c r="P253" s="87"/>
      <c r="Q253" s="87"/>
      <c r="R253" s="87"/>
      <c r="S253" s="87"/>
      <c r="T253" s="88"/>
      <c r="U253" s="41"/>
      <c r="V253" s="41"/>
      <c r="W253" s="41"/>
      <c r="X253" s="41"/>
      <c r="Y253" s="41"/>
      <c r="Z253" s="41"/>
      <c r="AA253" s="41"/>
      <c r="AB253" s="41"/>
      <c r="AC253" s="41"/>
      <c r="AD253" s="41"/>
      <c r="AE253" s="41"/>
      <c r="AT253" s="20" t="s">
        <v>137</v>
      </c>
      <c r="AU253" s="20" t="s">
        <v>83</v>
      </c>
    </row>
    <row r="254" s="12" customFormat="1" ht="22.8" customHeight="1">
      <c r="A254" s="12"/>
      <c r="B254" s="199"/>
      <c r="C254" s="200"/>
      <c r="D254" s="201" t="s">
        <v>73</v>
      </c>
      <c r="E254" s="213" t="s">
        <v>491</v>
      </c>
      <c r="F254" s="213" t="s">
        <v>492</v>
      </c>
      <c r="G254" s="200"/>
      <c r="H254" s="200"/>
      <c r="I254" s="203"/>
      <c r="J254" s="214">
        <f>BK254</f>
        <v>0</v>
      </c>
      <c r="K254" s="200"/>
      <c r="L254" s="205"/>
      <c r="M254" s="206"/>
      <c r="N254" s="207"/>
      <c r="O254" s="207"/>
      <c r="P254" s="208">
        <f>SUM(P255:P327)</f>
        <v>0</v>
      </c>
      <c r="Q254" s="207"/>
      <c r="R254" s="208">
        <f>SUM(R255:R327)</f>
        <v>0.40631104000000001</v>
      </c>
      <c r="S254" s="207"/>
      <c r="T254" s="209">
        <f>SUM(T255:T327)</f>
        <v>0.23434771999999998</v>
      </c>
      <c r="U254" s="12"/>
      <c r="V254" s="12"/>
      <c r="W254" s="12"/>
      <c r="X254" s="12"/>
      <c r="Y254" s="12"/>
      <c r="Z254" s="12"/>
      <c r="AA254" s="12"/>
      <c r="AB254" s="12"/>
      <c r="AC254" s="12"/>
      <c r="AD254" s="12"/>
      <c r="AE254" s="12"/>
      <c r="AR254" s="210" t="s">
        <v>83</v>
      </c>
      <c r="AT254" s="211" t="s">
        <v>73</v>
      </c>
      <c r="AU254" s="211" t="s">
        <v>81</v>
      </c>
      <c r="AY254" s="210" t="s">
        <v>126</v>
      </c>
      <c r="BK254" s="212">
        <f>SUM(BK255:BK327)</f>
        <v>0</v>
      </c>
    </row>
    <row r="255" s="2" customFormat="1" ht="16.5" customHeight="1">
      <c r="A255" s="41"/>
      <c r="B255" s="42"/>
      <c r="C255" s="215" t="s">
        <v>493</v>
      </c>
      <c r="D255" s="215" t="s">
        <v>128</v>
      </c>
      <c r="E255" s="216" t="s">
        <v>494</v>
      </c>
      <c r="F255" s="217" t="s">
        <v>495</v>
      </c>
      <c r="G255" s="218" t="s">
        <v>496</v>
      </c>
      <c r="H255" s="219">
        <v>19.734000000000002</v>
      </c>
      <c r="I255" s="220"/>
      <c r="J255" s="221">
        <f>ROUND(I255*H255,2)</f>
        <v>0</v>
      </c>
      <c r="K255" s="217" t="s">
        <v>132</v>
      </c>
      <c r="L255" s="47"/>
      <c r="M255" s="222" t="s">
        <v>19</v>
      </c>
      <c r="N255" s="223" t="s">
        <v>45</v>
      </c>
      <c r="O255" s="87"/>
      <c r="P255" s="224">
        <f>O255*H255</f>
        <v>0</v>
      </c>
      <c r="Q255" s="224">
        <v>0</v>
      </c>
      <c r="R255" s="224">
        <f>Q255*H255</f>
        <v>0</v>
      </c>
      <c r="S255" s="224">
        <v>0.00348</v>
      </c>
      <c r="T255" s="225">
        <f>S255*H255</f>
        <v>0.068674320000000011</v>
      </c>
      <c r="U255" s="41"/>
      <c r="V255" s="41"/>
      <c r="W255" s="41"/>
      <c r="X255" s="41"/>
      <c r="Y255" s="41"/>
      <c r="Z255" s="41"/>
      <c r="AA255" s="41"/>
      <c r="AB255" s="41"/>
      <c r="AC255" s="41"/>
      <c r="AD255" s="41"/>
      <c r="AE255" s="41"/>
      <c r="AR255" s="226" t="s">
        <v>247</v>
      </c>
      <c r="AT255" s="226" t="s">
        <v>128</v>
      </c>
      <c r="AU255" s="226" t="s">
        <v>83</v>
      </c>
      <c r="AY255" s="20" t="s">
        <v>126</v>
      </c>
      <c r="BE255" s="227">
        <f>IF(N255="základní",J255,0)</f>
        <v>0</v>
      </c>
      <c r="BF255" s="227">
        <f>IF(N255="snížená",J255,0)</f>
        <v>0</v>
      </c>
      <c r="BG255" s="227">
        <f>IF(N255="zákl. přenesená",J255,0)</f>
        <v>0</v>
      </c>
      <c r="BH255" s="227">
        <f>IF(N255="sníž. přenesená",J255,0)</f>
        <v>0</v>
      </c>
      <c r="BI255" s="227">
        <f>IF(N255="nulová",J255,0)</f>
        <v>0</v>
      </c>
      <c r="BJ255" s="20" t="s">
        <v>81</v>
      </c>
      <c r="BK255" s="227">
        <f>ROUND(I255*H255,2)</f>
        <v>0</v>
      </c>
      <c r="BL255" s="20" t="s">
        <v>247</v>
      </c>
      <c r="BM255" s="226" t="s">
        <v>497</v>
      </c>
    </row>
    <row r="256" s="2" customFormat="1">
      <c r="A256" s="41"/>
      <c r="B256" s="42"/>
      <c r="C256" s="43"/>
      <c r="D256" s="228" t="s">
        <v>135</v>
      </c>
      <c r="E256" s="43"/>
      <c r="F256" s="229" t="s">
        <v>498</v>
      </c>
      <c r="G256" s="43"/>
      <c r="H256" s="43"/>
      <c r="I256" s="230"/>
      <c r="J256" s="43"/>
      <c r="K256" s="43"/>
      <c r="L256" s="47"/>
      <c r="M256" s="231"/>
      <c r="N256" s="232"/>
      <c r="O256" s="87"/>
      <c r="P256" s="87"/>
      <c r="Q256" s="87"/>
      <c r="R256" s="87"/>
      <c r="S256" s="87"/>
      <c r="T256" s="88"/>
      <c r="U256" s="41"/>
      <c r="V256" s="41"/>
      <c r="W256" s="41"/>
      <c r="X256" s="41"/>
      <c r="Y256" s="41"/>
      <c r="Z256" s="41"/>
      <c r="AA256" s="41"/>
      <c r="AB256" s="41"/>
      <c r="AC256" s="41"/>
      <c r="AD256" s="41"/>
      <c r="AE256" s="41"/>
      <c r="AT256" s="20" t="s">
        <v>135</v>
      </c>
      <c r="AU256" s="20" t="s">
        <v>83</v>
      </c>
    </row>
    <row r="257" s="2" customFormat="1">
      <c r="A257" s="41"/>
      <c r="B257" s="42"/>
      <c r="C257" s="43"/>
      <c r="D257" s="233" t="s">
        <v>137</v>
      </c>
      <c r="E257" s="43"/>
      <c r="F257" s="234" t="s">
        <v>499</v>
      </c>
      <c r="G257" s="43"/>
      <c r="H257" s="43"/>
      <c r="I257" s="230"/>
      <c r="J257" s="43"/>
      <c r="K257" s="43"/>
      <c r="L257" s="47"/>
      <c r="M257" s="231"/>
      <c r="N257" s="232"/>
      <c r="O257" s="87"/>
      <c r="P257" s="87"/>
      <c r="Q257" s="87"/>
      <c r="R257" s="87"/>
      <c r="S257" s="87"/>
      <c r="T257" s="88"/>
      <c r="U257" s="41"/>
      <c r="V257" s="41"/>
      <c r="W257" s="41"/>
      <c r="X257" s="41"/>
      <c r="Y257" s="41"/>
      <c r="Z257" s="41"/>
      <c r="AA257" s="41"/>
      <c r="AB257" s="41"/>
      <c r="AC257" s="41"/>
      <c r="AD257" s="41"/>
      <c r="AE257" s="41"/>
      <c r="AT257" s="20" t="s">
        <v>137</v>
      </c>
      <c r="AU257" s="20" t="s">
        <v>83</v>
      </c>
    </row>
    <row r="258" s="13" customFormat="1">
      <c r="A258" s="13"/>
      <c r="B258" s="235"/>
      <c r="C258" s="236"/>
      <c r="D258" s="228" t="s">
        <v>139</v>
      </c>
      <c r="E258" s="237" t="s">
        <v>19</v>
      </c>
      <c r="F258" s="238" t="s">
        <v>500</v>
      </c>
      <c r="G258" s="236"/>
      <c r="H258" s="239">
        <v>19.734000000000002</v>
      </c>
      <c r="I258" s="240"/>
      <c r="J258" s="236"/>
      <c r="K258" s="236"/>
      <c r="L258" s="241"/>
      <c r="M258" s="242"/>
      <c r="N258" s="243"/>
      <c r="O258" s="243"/>
      <c r="P258" s="243"/>
      <c r="Q258" s="243"/>
      <c r="R258" s="243"/>
      <c r="S258" s="243"/>
      <c r="T258" s="244"/>
      <c r="U258" s="13"/>
      <c r="V258" s="13"/>
      <c r="W258" s="13"/>
      <c r="X258" s="13"/>
      <c r="Y258" s="13"/>
      <c r="Z258" s="13"/>
      <c r="AA258" s="13"/>
      <c r="AB258" s="13"/>
      <c r="AC258" s="13"/>
      <c r="AD258" s="13"/>
      <c r="AE258" s="13"/>
      <c r="AT258" s="245" t="s">
        <v>139</v>
      </c>
      <c r="AU258" s="245" t="s">
        <v>83</v>
      </c>
      <c r="AV258" s="13" t="s">
        <v>83</v>
      </c>
      <c r="AW258" s="13" t="s">
        <v>35</v>
      </c>
      <c r="AX258" s="13" t="s">
        <v>74</v>
      </c>
      <c r="AY258" s="245" t="s">
        <v>126</v>
      </c>
    </row>
    <row r="259" s="14" customFormat="1">
      <c r="A259" s="14"/>
      <c r="B259" s="246"/>
      <c r="C259" s="247"/>
      <c r="D259" s="228" t="s">
        <v>139</v>
      </c>
      <c r="E259" s="248" t="s">
        <v>19</v>
      </c>
      <c r="F259" s="249" t="s">
        <v>142</v>
      </c>
      <c r="G259" s="247"/>
      <c r="H259" s="250">
        <v>19.734000000000002</v>
      </c>
      <c r="I259" s="251"/>
      <c r="J259" s="247"/>
      <c r="K259" s="247"/>
      <c r="L259" s="252"/>
      <c r="M259" s="253"/>
      <c r="N259" s="254"/>
      <c r="O259" s="254"/>
      <c r="P259" s="254"/>
      <c r="Q259" s="254"/>
      <c r="R259" s="254"/>
      <c r="S259" s="254"/>
      <c r="T259" s="255"/>
      <c r="U259" s="14"/>
      <c r="V259" s="14"/>
      <c r="W259" s="14"/>
      <c r="X259" s="14"/>
      <c r="Y259" s="14"/>
      <c r="Z259" s="14"/>
      <c r="AA259" s="14"/>
      <c r="AB259" s="14"/>
      <c r="AC259" s="14"/>
      <c r="AD259" s="14"/>
      <c r="AE259" s="14"/>
      <c r="AT259" s="256" t="s">
        <v>139</v>
      </c>
      <c r="AU259" s="256" t="s">
        <v>83</v>
      </c>
      <c r="AV259" s="14" t="s">
        <v>133</v>
      </c>
      <c r="AW259" s="14" t="s">
        <v>35</v>
      </c>
      <c r="AX259" s="14" t="s">
        <v>81</v>
      </c>
      <c r="AY259" s="256" t="s">
        <v>126</v>
      </c>
    </row>
    <row r="260" s="2" customFormat="1" ht="16.5" customHeight="1">
      <c r="A260" s="41"/>
      <c r="B260" s="42"/>
      <c r="C260" s="215" t="s">
        <v>476</v>
      </c>
      <c r="D260" s="215" t="s">
        <v>128</v>
      </c>
      <c r="E260" s="216" t="s">
        <v>501</v>
      </c>
      <c r="F260" s="217" t="s">
        <v>502</v>
      </c>
      <c r="G260" s="218" t="s">
        <v>496</v>
      </c>
      <c r="H260" s="219">
        <v>13.202</v>
      </c>
      <c r="I260" s="220"/>
      <c r="J260" s="221">
        <f>ROUND(I260*H260,2)</f>
        <v>0</v>
      </c>
      <c r="K260" s="217" t="s">
        <v>132</v>
      </c>
      <c r="L260" s="47"/>
      <c r="M260" s="222" t="s">
        <v>19</v>
      </c>
      <c r="N260" s="223" t="s">
        <v>45</v>
      </c>
      <c r="O260" s="87"/>
      <c r="P260" s="224">
        <f>O260*H260</f>
        <v>0</v>
      </c>
      <c r="Q260" s="224">
        <v>0</v>
      </c>
      <c r="R260" s="224">
        <f>Q260*H260</f>
        <v>0</v>
      </c>
      <c r="S260" s="224">
        <v>0.0016999999999999999</v>
      </c>
      <c r="T260" s="225">
        <f>S260*H260</f>
        <v>0.022443399999999999</v>
      </c>
      <c r="U260" s="41"/>
      <c r="V260" s="41"/>
      <c r="W260" s="41"/>
      <c r="X260" s="41"/>
      <c r="Y260" s="41"/>
      <c r="Z260" s="41"/>
      <c r="AA260" s="41"/>
      <c r="AB260" s="41"/>
      <c r="AC260" s="41"/>
      <c r="AD260" s="41"/>
      <c r="AE260" s="41"/>
      <c r="AR260" s="226" t="s">
        <v>247</v>
      </c>
      <c r="AT260" s="226" t="s">
        <v>128</v>
      </c>
      <c r="AU260" s="226" t="s">
        <v>83</v>
      </c>
      <c r="AY260" s="20" t="s">
        <v>126</v>
      </c>
      <c r="BE260" s="227">
        <f>IF(N260="základní",J260,0)</f>
        <v>0</v>
      </c>
      <c r="BF260" s="227">
        <f>IF(N260="snížená",J260,0)</f>
        <v>0</v>
      </c>
      <c r="BG260" s="227">
        <f>IF(N260="zákl. přenesená",J260,0)</f>
        <v>0</v>
      </c>
      <c r="BH260" s="227">
        <f>IF(N260="sníž. přenesená",J260,0)</f>
        <v>0</v>
      </c>
      <c r="BI260" s="227">
        <f>IF(N260="nulová",J260,0)</f>
        <v>0</v>
      </c>
      <c r="BJ260" s="20" t="s">
        <v>81</v>
      </c>
      <c r="BK260" s="227">
        <f>ROUND(I260*H260,2)</f>
        <v>0</v>
      </c>
      <c r="BL260" s="20" t="s">
        <v>247</v>
      </c>
      <c r="BM260" s="226" t="s">
        <v>503</v>
      </c>
    </row>
    <row r="261" s="2" customFormat="1">
      <c r="A261" s="41"/>
      <c r="B261" s="42"/>
      <c r="C261" s="43"/>
      <c r="D261" s="228" t="s">
        <v>135</v>
      </c>
      <c r="E261" s="43"/>
      <c r="F261" s="229" t="s">
        <v>504</v>
      </c>
      <c r="G261" s="43"/>
      <c r="H261" s="43"/>
      <c r="I261" s="230"/>
      <c r="J261" s="43"/>
      <c r="K261" s="43"/>
      <c r="L261" s="47"/>
      <c r="M261" s="231"/>
      <c r="N261" s="232"/>
      <c r="O261" s="87"/>
      <c r="P261" s="87"/>
      <c r="Q261" s="87"/>
      <c r="R261" s="87"/>
      <c r="S261" s="87"/>
      <c r="T261" s="88"/>
      <c r="U261" s="41"/>
      <c r="V261" s="41"/>
      <c r="W261" s="41"/>
      <c r="X261" s="41"/>
      <c r="Y261" s="41"/>
      <c r="Z261" s="41"/>
      <c r="AA261" s="41"/>
      <c r="AB261" s="41"/>
      <c r="AC261" s="41"/>
      <c r="AD261" s="41"/>
      <c r="AE261" s="41"/>
      <c r="AT261" s="20" t="s">
        <v>135</v>
      </c>
      <c r="AU261" s="20" t="s">
        <v>83</v>
      </c>
    </row>
    <row r="262" s="2" customFormat="1">
      <c r="A262" s="41"/>
      <c r="B262" s="42"/>
      <c r="C262" s="43"/>
      <c r="D262" s="233" t="s">
        <v>137</v>
      </c>
      <c r="E262" s="43"/>
      <c r="F262" s="234" t="s">
        <v>505</v>
      </c>
      <c r="G262" s="43"/>
      <c r="H262" s="43"/>
      <c r="I262" s="230"/>
      <c r="J262" s="43"/>
      <c r="K262" s="43"/>
      <c r="L262" s="47"/>
      <c r="M262" s="231"/>
      <c r="N262" s="232"/>
      <c r="O262" s="87"/>
      <c r="P262" s="87"/>
      <c r="Q262" s="87"/>
      <c r="R262" s="87"/>
      <c r="S262" s="87"/>
      <c r="T262" s="88"/>
      <c r="U262" s="41"/>
      <c r="V262" s="41"/>
      <c r="W262" s="41"/>
      <c r="X262" s="41"/>
      <c r="Y262" s="41"/>
      <c r="Z262" s="41"/>
      <c r="AA262" s="41"/>
      <c r="AB262" s="41"/>
      <c r="AC262" s="41"/>
      <c r="AD262" s="41"/>
      <c r="AE262" s="41"/>
      <c r="AT262" s="20" t="s">
        <v>137</v>
      </c>
      <c r="AU262" s="20" t="s">
        <v>83</v>
      </c>
    </row>
    <row r="263" s="13" customFormat="1">
      <c r="A263" s="13"/>
      <c r="B263" s="235"/>
      <c r="C263" s="236"/>
      <c r="D263" s="228" t="s">
        <v>139</v>
      </c>
      <c r="E263" s="237" t="s">
        <v>19</v>
      </c>
      <c r="F263" s="238" t="s">
        <v>506</v>
      </c>
      <c r="G263" s="236"/>
      <c r="H263" s="239">
        <v>13.202</v>
      </c>
      <c r="I263" s="240"/>
      <c r="J263" s="236"/>
      <c r="K263" s="236"/>
      <c r="L263" s="241"/>
      <c r="M263" s="242"/>
      <c r="N263" s="243"/>
      <c r="O263" s="243"/>
      <c r="P263" s="243"/>
      <c r="Q263" s="243"/>
      <c r="R263" s="243"/>
      <c r="S263" s="243"/>
      <c r="T263" s="244"/>
      <c r="U263" s="13"/>
      <c r="V263" s="13"/>
      <c r="W263" s="13"/>
      <c r="X263" s="13"/>
      <c r="Y263" s="13"/>
      <c r="Z263" s="13"/>
      <c r="AA263" s="13"/>
      <c r="AB263" s="13"/>
      <c r="AC263" s="13"/>
      <c r="AD263" s="13"/>
      <c r="AE263" s="13"/>
      <c r="AT263" s="245" t="s">
        <v>139</v>
      </c>
      <c r="AU263" s="245" t="s">
        <v>83</v>
      </c>
      <c r="AV263" s="13" t="s">
        <v>83</v>
      </c>
      <c r="AW263" s="13" t="s">
        <v>35</v>
      </c>
      <c r="AX263" s="13" t="s">
        <v>74</v>
      </c>
      <c r="AY263" s="245" t="s">
        <v>126</v>
      </c>
    </row>
    <row r="264" s="14" customFormat="1">
      <c r="A264" s="14"/>
      <c r="B264" s="246"/>
      <c r="C264" s="247"/>
      <c r="D264" s="228" t="s">
        <v>139</v>
      </c>
      <c r="E264" s="248" t="s">
        <v>19</v>
      </c>
      <c r="F264" s="249" t="s">
        <v>142</v>
      </c>
      <c r="G264" s="247"/>
      <c r="H264" s="250">
        <v>13.202</v>
      </c>
      <c r="I264" s="251"/>
      <c r="J264" s="247"/>
      <c r="K264" s="247"/>
      <c r="L264" s="252"/>
      <c r="M264" s="253"/>
      <c r="N264" s="254"/>
      <c r="O264" s="254"/>
      <c r="P264" s="254"/>
      <c r="Q264" s="254"/>
      <c r="R264" s="254"/>
      <c r="S264" s="254"/>
      <c r="T264" s="255"/>
      <c r="U264" s="14"/>
      <c r="V264" s="14"/>
      <c r="W264" s="14"/>
      <c r="X264" s="14"/>
      <c r="Y264" s="14"/>
      <c r="Z264" s="14"/>
      <c r="AA264" s="14"/>
      <c r="AB264" s="14"/>
      <c r="AC264" s="14"/>
      <c r="AD264" s="14"/>
      <c r="AE264" s="14"/>
      <c r="AT264" s="256" t="s">
        <v>139</v>
      </c>
      <c r="AU264" s="256" t="s">
        <v>83</v>
      </c>
      <c r="AV264" s="14" t="s">
        <v>133</v>
      </c>
      <c r="AW264" s="14" t="s">
        <v>35</v>
      </c>
      <c r="AX264" s="14" t="s">
        <v>81</v>
      </c>
      <c r="AY264" s="256" t="s">
        <v>126</v>
      </c>
    </row>
    <row r="265" s="2" customFormat="1" ht="16.5" customHeight="1">
      <c r="A265" s="41"/>
      <c r="B265" s="42"/>
      <c r="C265" s="215" t="s">
        <v>507</v>
      </c>
      <c r="D265" s="215" t="s">
        <v>128</v>
      </c>
      <c r="E265" s="216" t="s">
        <v>508</v>
      </c>
      <c r="F265" s="217" t="s">
        <v>509</v>
      </c>
      <c r="G265" s="218" t="s">
        <v>349</v>
      </c>
      <c r="H265" s="219">
        <v>1</v>
      </c>
      <c r="I265" s="220"/>
      <c r="J265" s="221">
        <f>ROUND(I265*H265,2)</f>
        <v>0</v>
      </c>
      <c r="K265" s="217" t="s">
        <v>132</v>
      </c>
      <c r="L265" s="47"/>
      <c r="M265" s="222" t="s">
        <v>19</v>
      </c>
      <c r="N265" s="223" t="s">
        <v>45</v>
      </c>
      <c r="O265" s="87"/>
      <c r="P265" s="224">
        <f>O265*H265</f>
        <v>0</v>
      </c>
      <c r="Q265" s="224">
        <v>0</v>
      </c>
      <c r="R265" s="224">
        <f>Q265*H265</f>
        <v>0</v>
      </c>
      <c r="S265" s="224">
        <v>0.0058399999999999997</v>
      </c>
      <c r="T265" s="225">
        <f>S265*H265</f>
        <v>0.0058399999999999997</v>
      </c>
      <c r="U265" s="41"/>
      <c r="V265" s="41"/>
      <c r="W265" s="41"/>
      <c r="X265" s="41"/>
      <c r="Y265" s="41"/>
      <c r="Z265" s="41"/>
      <c r="AA265" s="41"/>
      <c r="AB265" s="41"/>
      <c r="AC265" s="41"/>
      <c r="AD265" s="41"/>
      <c r="AE265" s="41"/>
      <c r="AR265" s="226" t="s">
        <v>247</v>
      </c>
      <c r="AT265" s="226" t="s">
        <v>128</v>
      </c>
      <c r="AU265" s="226" t="s">
        <v>83</v>
      </c>
      <c r="AY265" s="20" t="s">
        <v>126</v>
      </c>
      <c r="BE265" s="227">
        <f>IF(N265="základní",J265,0)</f>
        <v>0</v>
      </c>
      <c r="BF265" s="227">
        <f>IF(N265="snížená",J265,0)</f>
        <v>0</v>
      </c>
      <c r="BG265" s="227">
        <f>IF(N265="zákl. přenesená",J265,0)</f>
        <v>0</v>
      </c>
      <c r="BH265" s="227">
        <f>IF(N265="sníž. přenesená",J265,0)</f>
        <v>0</v>
      </c>
      <c r="BI265" s="227">
        <f>IF(N265="nulová",J265,0)</f>
        <v>0</v>
      </c>
      <c r="BJ265" s="20" t="s">
        <v>81</v>
      </c>
      <c r="BK265" s="227">
        <f>ROUND(I265*H265,2)</f>
        <v>0</v>
      </c>
      <c r="BL265" s="20" t="s">
        <v>247</v>
      </c>
      <c r="BM265" s="226" t="s">
        <v>510</v>
      </c>
    </row>
    <row r="266" s="2" customFormat="1">
      <c r="A266" s="41"/>
      <c r="B266" s="42"/>
      <c r="C266" s="43"/>
      <c r="D266" s="228" t="s">
        <v>135</v>
      </c>
      <c r="E266" s="43"/>
      <c r="F266" s="229" t="s">
        <v>511</v>
      </c>
      <c r="G266" s="43"/>
      <c r="H266" s="43"/>
      <c r="I266" s="230"/>
      <c r="J266" s="43"/>
      <c r="K266" s="43"/>
      <c r="L266" s="47"/>
      <c r="M266" s="231"/>
      <c r="N266" s="232"/>
      <c r="O266" s="87"/>
      <c r="P266" s="87"/>
      <c r="Q266" s="87"/>
      <c r="R266" s="87"/>
      <c r="S266" s="87"/>
      <c r="T266" s="88"/>
      <c r="U266" s="41"/>
      <c r="V266" s="41"/>
      <c r="W266" s="41"/>
      <c r="X266" s="41"/>
      <c r="Y266" s="41"/>
      <c r="Z266" s="41"/>
      <c r="AA266" s="41"/>
      <c r="AB266" s="41"/>
      <c r="AC266" s="41"/>
      <c r="AD266" s="41"/>
      <c r="AE266" s="41"/>
      <c r="AT266" s="20" t="s">
        <v>135</v>
      </c>
      <c r="AU266" s="20" t="s">
        <v>83</v>
      </c>
    </row>
    <row r="267" s="2" customFormat="1">
      <c r="A267" s="41"/>
      <c r="B267" s="42"/>
      <c r="C267" s="43"/>
      <c r="D267" s="233" t="s">
        <v>137</v>
      </c>
      <c r="E267" s="43"/>
      <c r="F267" s="234" t="s">
        <v>512</v>
      </c>
      <c r="G267" s="43"/>
      <c r="H267" s="43"/>
      <c r="I267" s="230"/>
      <c r="J267" s="43"/>
      <c r="K267" s="43"/>
      <c r="L267" s="47"/>
      <c r="M267" s="231"/>
      <c r="N267" s="232"/>
      <c r="O267" s="87"/>
      <c r="P267" s="87"/>
      <c r="Q267" s="87"/>
      <c r="R267" s="87"/>
      <c r="S267" s="87"/>
      <c r="T267" s="88"/>
      <c r="U267" s="41"/>
      <c r="V267" s="41"/>
      <c r="W267" s="41"/>
      <c r="X267" s="41"/>
      <c r="Y267" s="41"/>
      <c r="Z267" s="41"/>
      <c r="AA267" s="41"/>
      <c r="AB267" s="41"/>
      <c r="AC267" s="41"/>
      <c r="AD267" s="41"/>
      <c r="AE267" s="41"/>
      <c r="AT267" s="20" t="s">
        <v>137</v>
      </c>
      <c r="AU267" s="20" t="s">
        <v>83</v>
      </c>
    </row>
    <row r="268" s="13" customFormat="1">
      <c r="A268" s="13"/>
      <c r="B268" s="235"/>
      <c r="C268" s="236"/>
      <c r="D268" s="228" t="s">
        <v>139</v>
      </c>
      <c r="E268" s="237" t="s">
        <v>19</v>
      </c>
      <c r="F268" s="238" t="s">
        <v>513</v>
      </c>
      <c r="G268" s="236"/>
      <c r="H268" s="239">
        <v>1</v>
      </c>
      <c r="I268" s="240"/>
      <c r="J268" s="236"/>
      <c r="K268" s="236"/>
      <c r="L268" s="241"/>
      <c r="M268" s="242"/>
      <c r="N268" s="243"/>
      <c r="O268" s="243"/>
      <c r="P268" s="243"/>
      <c r="Q268" s="243"/>
      <c r="R268" s="243"/>
      <c r="S268" s="243"/>
      <c r="T268" s="244"/>
      <c r="U268" s="13"/>
      <c r="V268" s="13"/>
      <c r="W268" s="13"/>
      <c r="X268" s="13"/>
      <c r="Y268" s="13"/>
      <c r="Z268" s="13"/>
      <c r="AA268" s="13"/>
      <c r="AB268" s="13"/>
      <c r="AC268" s="13"/>
      <c r="AD268" s="13"/>
      <c r="AE268" s="13"/>
      <c r="AT268" s="245" t="s">
        <v>139</v>
      </c>
      <c r="AU268" s="245" t="s">
        <v>83</v>
      </c>
      <c r="AV268" s="13" t="s">
        <v>83</v>
      </c>
      <c r="AW268" s="13" t="s">
        <v>35</v>
      </c>
      <c r="AX268" s="13" t="s">
        <v>74</v>
      </c>
      <c r="AY268" s="245" t="s">
        <v>126</v>
      </c>
    </row>
    <row r="269" s="14" customFormat="1">
      <c r="A269" s="14"/>
      <c r="B269" s="246"/>
      <c r="C269" s="247"/>
      <c r="D269" s="228" t="s">
        <v>139</v>
      </c>
      <c r="E269" s="248" t="s">
        <v>19</v>
      </c>
      <c r="F269" s="249" t="s">
        <v>142</v>
      </c>
      <c r="G269" s="247"/>
      <c r="H269" s="250">
        <v>1</v>
      </c>
      <c r="I269" s="251"/>
      <c r="J269" s="247"/>
      <c r="K269" s="247"/>
      <c r="L269" s="252"/>
      <c r="M269" s="253"/>
      <c r="N269" s="254"/>
      <c r="O269" s="254"/>
      <c r="P269" s="254"/>
      <c r="Q269" s="254"/>
      <c r="R269" s="254"/>
      <c r="S269" s="254"/>
      <c r="T269" s="255"/>
      <c r="U269" s="14"/>
      <c r="V269" s="14"/>
      <c r="W269" s="14"/>
      <c r="X269" s="14"/>
      <c r="Y269" s="14"/>
      <c r="Z269" s="14"/>
      <c r="AA269" s="14"/>
      <c r="AB269" s="14"/>
      <c r="AC269" s="14"/>
      <c r="AD269" s="14"/>
      <c r="AE269" s="14"/>
      <c r="AT269" s="256" t="s">
        <v>139</v>
      </c>
      <c r="AU269" s="256" t="s">
        <v>83</v>
      </c>
      <c r="AV269" s="14" t="s">
        <v>133</v>
      </c>
      <c r="AW269" s="14" t="s">
        <v>35</v>
      </c>
      <c r="AX269" s="14" t="s">
        <v>81</v>
      </c>
      <c r="AY269" s="256" t="s">
        <v>126</v>
      </c>
    </row>
    <row r="270" s="2" customFormat="1" ht="16.5" customHeight="1">
      <c r="A270" s="41"/>
      <c r="B270" s="42"/>
      <c r="C270" s="215" t="s">
        <v>514</v>
      </c>
      <c r="D270" s="215" t="s">
        <v>128</v>
      </c>
      <c r="E270" s="216" t="s">
        <v>515</v>
      </c>
      <c r="F270" s="217" t="s">
        <v>516</v>
      </c>
      <c r="G270" s="218" t="s">
        <v>496</v>
      </c>
      <c r="H270" s="219">
        <v>43.75</v>
      </c>
      <c r="I270" s="220"/>
      <c r="J270" s="221">
        <f>ROUND(I270*H270,2)</f>
        <v>0</v>
      </c>
      <c r="K270" s="217" t="s">
        <v>132</v>
      </c>
      <c r="L270" s="47"/>
      <c r="M270" s="222" t="s">
        <v>19</v>
      </c>
      <c r="N270" s="223" t="s">
        <v>45</v>
      </c>
      <c r="O270" s="87"/>
      <c r="P270" s="224">
        <f>O270*H270</f>
        <v>0</v>
      </c>
      <c r="Q270" s="224">
        <v>0</v>
      </c>
      <c r="R270" s="224">
        <f>Q270*H270</f>
        <v>0</v>
      </c>
      <c r="S270" s="224">
        <v>0.0025999999999999999</v>
      </c>
      <c r="T270" s="225">
        <f>S270*H270</f>
        <v>0.11374999999999999</v>
      </c>
      <c r="U270" s="41"/>
      <c r="V270" s="41"/>
      <c r="W270" s="41"/>
      <c r="X270" s="41"/>
      <c r="Y270" s="41"/>
      <c r="Z270" s="41"/>
      <c r="AA270" s="41"/>
      <c r="AB270" s="41"/>
      <c r="AC270" s="41"/>
      <c r="AD270" s="41"/>
      <c r="AE270" s="41"/>
      <c r="AR270" s="226" t="s">
        <v>247</v>
      </c>
      <c r="AT270" s="226" t="s">
        <v>128</v>
      </c>
      <c r="AU270" s="226" t="s">
        <v>83</v>
      </c>
      <c r="AY270" s="20" t="s">
        <v>126</v>
      </c>
      <c r="BE270" s="227">
        <f>IF(N270="základní",J270,0)</f>
        <v>0</v>
      </c>
      <c r="BF270" s="227">
        <f>IF(N270="snížená",J270,0)</f>
        <v>0</v>
      </c>
      <c r="BG270" s="227">
        <f>IF(N270="zákl. přenesená",J270,0)</f>
        <v>0</v>
      </c>
      <c r="BH270" s="227">
        <f>IF(N270="sníž. přenesená",J270,0)</f>
        <v>0</v>
      </c>
      <c r="BI270" s="227">
        <f>IF(N270="nulová",J270,0)</f>
        <v>0</v>
      </c>
      <c r="BJ270" s="20" t="s">
        <v>81</v>
      </c>
      <c r="BK270" s="227">
        <f>ROUND(I270*H270,2)</f>
        <v>0</v>
      </c>
      <c r="BL270" s="20" t="s">
        <v>247</v>
      </c>
      <c r="BM270" s="226" t="s">
        <v>517</v>
      </c>
    </row>
    <row r="271" s="2" customFormat="1">
      <c r="A271" s="41"/>
      <c r="B271" s="42"/>
      <c r="C271" s="43"/>
      <c r="D271" s="228" t="s">
        <v>135</v>
      </c>
      <c r="E271" s="43"/>
      <c r="F271" s="229" t="s">
        <v>518</v>
      </c>
      <c r="G271" s="43"/>
      <c r="H271" s="43"/>
      <c r="I271" s="230"/>
      <c r="J271" s="43"/>
      <c r="K271" s="43"/>
      <c r="L271" s="47"/>
      <c r="M271" s="231"/>
      <c r="N271" s="232"/>
      <c r="O271" s="87"/>
      <c r="P271" s="87"/>
      <c r="Q271" s="87"/>
      <c r="R271" s="87"/>
      <c r="S271" s="87"/>
      <c r="T271" s="88"/>
      <c r="U271" s="41"/>
      <c r="V271" s="41"/>
      <c r="W271" s="41"/>
      <c r="X271" s="41"/>
      <c r="Y271" s="41"/>
      <c r="Z271" s="41"/>
      <c r="AA271" s="41"/>
      <c r="AB271" s="41"/>
      <c r="AC271" s="41"/>
      <c r="AD271" s="41"/>
      <c r="AE271" s="41"/>
      <c r="AT271" s="20" t="s">
        <v>135</v>
      </c>
      <c r="AU271" s="20" t="s">
        <v>83</v>
      </c>
    </row>
    <row r="272" s="2" customFormat="1">
      <c r="A272" s="41"/>
      <c r="B272" s="42"/>
      <c r="C272" s="43"/>
      <c r="D272" s="233" t="s">
        <v>137</v>
      </c>
      <c r="E272" s="43"/>
      <c r="F272" s="234" t="s">
        <v>519</v>
      </c>
      <c r="G272" s="43"/>
      <c r="H272" s="43"/>
      <c r="I272" s="230"/>
      <c r="J272" s="43"/>
      <c r="K272" s="43"/>
      <c r="L272" s="47"/>
      <c r="M272" s="231"/>
      <c r="N272" s="232"/>
      <c r="O272" s="87"/>
      <c r="P272" s="87"/>
      <c r="Q272" s="87"/>
      <c r="R272" s="87"/>
      <c r="S272" s="87"/>
      <c r="T272" s="88"/>
      <c r="U272" s="41"/>
      <c r="V272" s="41"/>
      <c r="W272" s="41"/>
      <c r="X272" s="41"/>
      <c r="Y272" s="41"/>
      <c r="Z272" s="41"/>
      <c r="AA272" s="41"/>
      <c r="AB272" s="41"/>
      <c r="AC272" s="41"/>
      <c r="AD272" s="41"/>
      <c r="AE272" s="41"/>
      <c r="AT272" s="20" t="s">
        <v>137</v>
      </c>
      <c r="AU272" s="20" t="s">
        <v>83</v>
      </c>
    </row>
    <row r="273" s="13" customFormat="1">
      <c r="A273" s="13"/>
      <c r="B273" s="235"/>
      <c r="C273" s="236"/>
      <c r="D273" s="228" t="s">
        <v>139</v>
      </c>
      <c r="E273" s="237" t="s">
        <v>19</v>
      </c>
      <c r="F273" s="238" t="s">
        <v>520</v>
      </c>
      <c r="G273" s="236"/>
      <c r="H273" s="239">
        <v>43.75</v>
      </c>
      <c r="I273" s="240"/>
      <c r="J273" s="236"/>
      <c r="K273" s="236"/>
      <c r="L273" s="241"/>
      <c r="M273" s="242"/>
      <c r="N273" s="243"/>
      <c r="O273" s="243"/>
      <c r="P273" s="243"/>
      <c r="Q273" s="243"/>
      <c r="R273" s="243"/>
      <c r="S273" s="243"/>
      <c r="T273" s="244"/>
      <c r="U273" s="13"/>
      <c r="V273" s="13"/>
      <c r="W273" s="13"/>
      <c r="X273" s="13"/>
      <c r="Y273" s="13"/>
      <c r="Z273" s="13"/>
      <c r="AA273" s="13"/>
      <c r="AB273" s="13"/>
      <c r="AC273" s="13"/>
      <c r="AD273" s="13"/>
      <c r="AE273" s="13"/>
      <c r="AT273" s="245" t="s">
        <v>139</v>
      </c>
      <c r="AU273" s="245" t="s">
        <v>83</v>
      </c>
      <c r="AV273" s="13" t="s">
        <v>83</v>
      </c>
      <c r="AW273" s="13" t="s">
        <v>35</v>
      </c>
      <c r="AX273" s="13" t="s">
        <v>74</v>
      </c>
      <c r="AY273" s="245" t="s">
        <v>126</v>
      </c>
    </row>
    <row r="274" s="14" customFormat="1">
      <c r="A274" s="14"/>
      <c r="B274" s="246"/>
      <c r="C274" s="247"/>
      <c r="D274" s="228" t="s">
        <v>139</v>
      </c>
      <c r="E274" s="248" t="s">
        <v>19</v>
      </c>
      <c r="F274" s="249" t="s">
        <v>142</v>
      </c>
      <c r="G274" s="247"/>
      <c r="H274" s="250">
        <v>43.75</v>
      </c>
      <c r="I274" s="251"/>
      <c r="J274" s="247"/>
      <c r="K274" s="247"/>
      <c r="L274" s="252"/>
      <c r="M274" s="253"/>
      <c r="N274" s="254"/>
      <c r="O274" s="254"/>
      <c r="P274" s="254"/>
      <c r="Q274" s="254"/>
      <c r="R274" s="254"/>
      <c r="S274" s="254"/>
      <c r="T274" s="255"/>
      <c r="U274" s="14"/>
      <c r="V274" s="14"/>
      <c r="W274" s="14"/>
      <c r="X274" s="14"/>
      <c r="Y274" s="14"/>
      <c r="Z274" s="14"/>
      <c r="AA274" s="14"/>
      <c r="AB274" s="14"/>
      <c r="AC274" s="14"/>
      <c r="AD274" s="14"/>
      <c r="AE274" s="14"/>
      <c r="AT274" s="256" t="s">
        <v>139</v>
      </c>
      <c r="AU274" s="256" t="s">
        <v>83</v>
      </c>
      <c r="AV274" s="14" t="s">
        <v>133</v>
      </c>
      <c r="AW274" s="14" t="s">
        <v>35</v>
      </c>
      <c r="AX274" s="14" t="s">
        <v>81</v>
      </c>
      <c r="AY274" s="256" t="s">
        <v>126</v>
      </c>
    </row>
    <row r="275" s="2" customFormat="1" ht="16.5" customHeight="1">
      <c r="A275" s="41"/>
      <c r="B275" s="42"/>
      <c r="C275" s="215" t="s">
        <v>521</v>
      </c>
      <c r="D275" s="215" t="s">
        <v>128</v>
      </c>
      <c r="E275" s="216" t="s">
        <v>522</v>
      </c>
      <c r="F275" s="217" t="s">
        <v>523</v>
      </c>
      <c r="G275" s="218" t="s">
        <v>496</v>
      </c>
      <c r="H275" s="219">
        <v>6</v>
      </c>
      <c r="I275" s="220"/>
      <c r="J275" s="221">
        <f>ROUND(I275*H275,2)</f>
        <v>0</v>
      </c>
      <c r="K275" s="217" t="s">
        <v>132</v>
      </c>
      <c r="L275" s="47"/>
      <c r="M275" s="222" t="s">
        <v>19</v>
      </c>
      <c r="N275" s="223" t="s">
        <v>45</v>
      </c>
      <c r="O275" s="87"/>
      <c r="P275" s="224">
        <f>O275*H275</f>
        <v>0</v>
      </c>
      <c r="Q275" s="224">
        <v>0</v>
      </c>
      <c r="R275" s="224">
        <f>Q275*H275</f>
        <v>0</v>
      </c>
      <c r="S275" s="224">
        <v>0.0039399999999999999</v>
      </c>
      <c r="T275" s="225">
        <f>S275*H275</f>
        <v>0.023640000000000001</v>
      </c>
      <c r="U275" s="41"/>
      <c r="V275" s="41"/>
      <c r="W275" s="41"/>
      <c r="X275" s="41"/>
      <c r="Y275" s="41"/>
      <c r="Z275" s="41"/>
      <c r="AA275" s="41"/>
      <c r="AB275" s="41"/>
      <c r="AC275" s="41"/>
      <c r="AD275" s="41"/>
      <c r="AE275" s="41"/>
      <c r="AR275" s="226" t="s">
        <v>247</v>
      </c>
      <c r="AT275" s="226" t="s">
        <v>128</v>
      </c>
      <c r="AU275" s="226" t="s">
        <v>83</v>
      </c>
      <c r="AY275" s="20" t="s">
        <v>126</v>
      </c>
      <c r="BE275" s="227">
        <f>IF(N275="základní",J275,0)</f>
        <v>0</v>
      </c>
      <c r="BF275" s="227">
        <f>IF(N275="snížená",J275,0)</f>
        <v>0</v>
      </c>
      <c r="BG275" s="227">
        <f>IF(N275="zákl. přenesená",J275,0)</f>
        <v>0</v>
      </c>
      <c r="BH275" s="227">
        <f>IF(N275="sníž. přenesená",J275,0)</f>
        <v>0</v>
      </c>
      <c r="BI275" s="227">
        <f>IF(N275="nulová",J275,0)</f>
        <v>0</v>
      </c>
      <c r="BJ275" s="20" t="s">
        <v>81</v>
      </c>
      <c r="BK275" s="227">
        <f>ROUND(I275*H275,2)</f>
        <v>0</v>
      </c>
      <c r="BL275" s="20" t="s">
        <v>247</v>
      </c>
      <c r="BM275" s="226" t="s">
        <v>524</v>
      </c>
    </row>
    <row r="276" s="2" customFormat="1">
      <c r="A276" s="41"/>
      <c r="B276" s="42"/>
      <c r="C276" s="43"/>
      <c r="D276" s="228" t="s">
        <v>135</v>
      </c>
      <c r="E276" s="43"/>
      <c r="F276" s="229" t="s">
        <v>525</v>
      </c>
      <c r="G276" s="43"/>
      <c r="H276" s="43"/>
      <c r="I276" s="230"/>
      <c r="J276" s="43"/>
      <c r="K276" s="43"/>
      <c r="L276" s="47"/>
      <c r="M276" s="231"/>
      <c r="N276" s="232"/>
      <c r="O276" s="87"/>
      <c r="P276" s="87"/>
      <c r="Q276" s="87"/>
      <c r="R276" s="87"/>
      <c r="S276" s="87"/>
      <c r="T276" s="88"/>
      <c r="U276" s="41"/>
      <c r="V276" s="41"/>
      <c r="W276" s="41"/>
      <c r="X276" s="41"/>
      <c r="Y276" s="41"/>
      <c r="Z276" s="41"/>
      <c r="AA276" s="41"/>
      <c r="AB276" s="41"/>
      <c r="AC276" s="41"/>
      <c r="AD276" s="41"/>
      <c r="AE276" s="41"/>
      <c r="AT276" s="20" t="s">
        <v>135</v>
      </c>
      <c r="AU276" s="20" t="s">
        <v>83</v>
      </c>
    </row>
    <row r="277" s="2" customFormat="1">
      <c r="A277" s="41"/>
      <c r="B277" s="42"/>
      <c r="C277" s="43"/>
      <c r="D277" s="233" t="s">
        <v>137</v>
      </c>
      <c r="E277" s="43"/>
      <c r="F277" s="234" t="s">
        <v>526</v>
      </c>
      <c r="G277" s="43"/>
      <c r="H277" s="43"/>
      <c r="I277" s="230"/>
      <c r="J277" s="43"/>
      <c r="K277" s="43"/>
      <c r="L277" s="47"/>
      <c r="M277" s="231"/>
      <c r="N277" s="232"/>
      <c r="O277" s="87"/>
      <c r="P277" s="87"/>
      <c r="Q277" s="87"/>
      <c r="R277" s="87"/>
      <c r="S277" s="87"/>
      <c r="T277" s="88"/>
      <c r="U277" s="41"/>
      <c r="V277" s="41"/>
      <c r="W277" s="41"/>
      <c r="X277" s="41"/>
      <c r="Y277" s="41"/>
      <c r="Z277" s="41"/>
      <c r="AA277" s="41"/>
      <c r="AB277" s="41"/>
      <c r="AC277" s="41"/>
      <c r="AD277" s="41"/>
      <c r="AE277" s="41"/>
      <c r="AT277" s="20" t="s">
        <v>137</v>
      </c>
      <c r="AU277" s="20" t="s">
        <v>83</v>
      </c>
    </row>
    <row r="278" s="13" customFormat="1">
      <c r="A278" s="13"/>
      <c r="B278" s="235"/>
      <c r="C278" s="236"/>
      <c r="D278" s="228" t="s">
        <v>139</v>
      </c>
      <c r="E278" s="237" t="s">
        <v>19</v>
      </c>
      <c r="F278" s="238" t="s">
        <v>527</v>
      </c>
      <c r="G278" s="236"/>
      <c r="H278" s="239">
        <v>6</v>
      </c>
      <c r="I278" s="240"/>
      <c r="J278" s="236"/>
      <c r="K278" s="236"/>
      <c r="L278" s="241"/>
      <c r="M278" s="242"/>
      <c r="N278" s="243"/>
      <c r="O278" s="243"/>
      <c r="P278" s="243"/>
      <c r="Q278" s="243"/>
      <c r="R278" s="243"/>
      <c r="S278" s="243"/>
      <c r="T278" s="244"/>
      <c r="U278" s="13"/>
      <c r="V278" s="13"/>
      <c r="W278" s="13"/>
      <c r="X278" s="13"/>
      <c r="Y278" s="13"/>
      <c r="Z278" s="13"/>
      <c r="AA278" s="13"/>
      <c r="AB278" s="13"/>
      <c r="AC278" s="13"/>
      <c r="AD278" s="13"/>
      <c r="AE278" s="13"/>
      <c r="AT278" s="245" t="s">
        <v>139</v>
      </c>
      <c r="AU278" s="245" t="s">
        <v>83</v>
      </c>
      <c r="AV278" s="13" t="s">
        <v>83</v>
      </c>
      <c r="AW278" s="13" t="s">
        <v>35</v>
      </c>
      <c r="AX278" s="13" t="s">
        <v>74</v>
      </c>
      <c r="AY278" s="245" t="s">
        <v>126</v>
      </c>
    </row>
    <row r="279" s="14" customFormat="1">
      <c r="A279" s="14"/>
      <c r="B279" s="246"/>
      <c r="C279" s="247"/>
      <c r="D279" s="228" t="s">
        <v>139</v>
      </c>
      <c r="E279" s="248" t="s">
        <v>19</v>
      </c>
      <c r="F279" s="249" t="s">
        <v>142</v>
      </c>
      <c r="G279" s="247"/>
      <c r="H279" s="250">
        <v>6</v>
      </c>
      <c r="I279" s="251"/>
      <c r="J279" s="247"/>
      <c r="K279" s="247"/>
      <c r="L279" s="252"/>
      <c r="M279" s="253"/>
      <c r="N279" s="254"/>
      <c r="O279" s="254"/>
      <c r="P279" s="254"/>
      <c r="Q279" s="254"/>
      <c r="R279" s="254"/>
      <c r="S279" s="254"/>
      <c r="T279" s="255"/>
      <c r="U279" s="14"/>
      <c r="V279" s="14"/>
      <c r="W279" s="14"/>
      <c r="X279" s="14"/>
      <c r="Y279" s="14"/>
      <c r="Z279" s="14"/>
      <c r="AA279" s="14"/>
      <c r="AB279" s="14"/>
      <c r="AC279" s="14"/>
      <c r="AD279" s="14"/>
      <c r="AE279" s="14"/>
      <c r="AT279" s="256" t="s">
        <v>139</v>
      </c>
      <c r="AU279" s="256" t="s">
        <v>83</v>
      </c>
      <c r="AV279" s="14" t="s">
        <v>133</v>
      </c>
      <c r="AW279" s="14" t="s">
        <v>35</v>
      </c>
      <c r="AX279" s="14" t="s">
        <v>81</v>
      </c>
      <c r="AY279" s="256" t="s">
        <v>126</v>
      </c>
    </row>
    <row r="280" s="2" customFormat="1" ht="24.15" customHeight="1">
      <c r="A280" s="41"/>
      <c r="B280" s="42"/>
      <c r="C280" s="215" t="s">
        <v>528</v>
      </c>
      <c r="D280" s="215" t="s">
        <v>128</v>
      </c>
      <c r="E280" s="216" t="s">
        <v>529</v>
      </c>
      <c r="F280" s="217" t="s">
        <v>530</v>
      </c>
      <c r="G280" s="218" t="s">
        <v>496</v>
      </c>
      <c r="H280" s="219">
        <v>19.734000000000002</v>
      </c>
      <c r="I280" s="220"/>
      <c r="J280" s="221">
        <f>ROUND(I280*H280,2)</f>
        <v>0</v>
      </c>
      <c r="K280" s="217" t="s">
        <v>132</v>
      </c>
      <c r="L280" s="47"/>
      <c r="M280" s="222" t="s">
        <v>19</v>
      </c>
      <c r="N280" s="223" t="s">
        <v>45</v>
      </c>
      <c r="O280" s="87"/>
      <c r="P280" s="224">
        <f>O280*H280</f>
        <v>0</v>
      </c>
      <c r="Q280" s="224">
        <v>0.0058100000000000001</v>
      </c>
      <c r="R280" s="224">
        <f>Q280*H280</f>
        <v>0.11465454000000001</v>
      </c>
      <c r="S280" s="224">
        <v>0</v>
      </c>
      <c r="T280" s="225">
        <f>S280*H280</f>
        <v>0</v>
      </c>
      <c r="U280" s="41"/>
      <c r="V280" s="41"/>
      <c r="W280" s="41"/>
      <c r="X280" s="41"/>
      <c r="Y280" s="41"/>
      <c r="Z280" s="41"/>
      <c r="AA280" s="41"/>
      <c r="AB280" s="41"/>
      <c r="AC280" s="41"/>
      <c r="AD280" s="41"/>
      <c r="AE280" s="41"/>
      <c r="AR280" s="226" t="s">
        <v>247</v>
      </c>
      <c r="AT280" s="226" t="s">
        <v>128</v>
      </c>
      <c r="AU280" s="226" t="s">
        <v>83</v>
      </c>
      <c r="AY280" s="20" t="s">
        <v>126</v>
      </c>
      <c r="BE280" s="227">
        <f>IF(N280="základní",J280,0)</f>
        <v>0</v>
      </c>
      <c r="BF280" s="227">
        <f>IF(N280="snížená",J280,0)</f>
        <v>0</v>
      </c>
      <c r="BG280" s="227">
        <f>IF(N280="zákl. přenesená",J280,0)</f>
        <v>0</v>
      </c>
      <c r="BH280" s="227">
        <f>IF(N280="sníž. přenesená",J280,0)</f>
        <v>0</v>
      </c>
      <c r="BI280" s="227">
        <f>IF(N280="nulová",J280,0)</f>
        <v>0</v>
      </c>
      <c r="BJ280" s="20" t="s">
        <v>81</v>
      </c>
      <c r="BK280" s="227">
        <f>ROUND(I280*H280,2)</f>
        <v>0</v>
      </c>
      <c r="BL280" s="20" t="s">
        <v>247</v>
      </c>
      <c r="BM280" s="226" t="s">
        <v>531</v>
      </c>
    </row>
    <row r="281" s="2" customFormat="1">
      <c r="A281" s="41"/>
      <c r="B281" s="42"/>
      <c r="C281" s="43"/>
      <c r="D281" s="228" t="s">
        <v>135</v>
      </c>
      <c r="E281" s="43"/>
      <c r="F281" s="229" t="s">
        <v>532</v>
      </c>
      <c r="G281" s="43"/>
      <c r="H281" s="43"/>
      <c r="I281" s="230"/>
      <c r="J281" s="43"/>
      <c r="K281" s="43"/>
      <c r="L281" s="47"/>
      <c r="M281" s="231"/>
      <c r="N281" s="232"/>
      <c r="O281" s="87"/>
      <c r="P281" s="87"/>
      <c r="Q281" s="87"/>
      <c r="R281" s="87"/>
      <c r="S281" s="87"/>
      <c r="T281" s="88"/>
      <c r="U281" s="41"/>
      <c r="V281" s="41"/>
      <c r="W281" s="41"/>
      <c r="X281" s="41"/>
      <c r="Y281" s="41"/>
      <c r="Z281" s="41"/>
      <c r="AA281" s="41"/>
      <c r="AB281" s="41"/>
      <c r="AC281" s="41"/>
      <c r="AD281" s="41"/>
      <c r="AE281" s="41"/>
      <c r="AT281" s="20" t="s">
        <v>135</v>
      </c>
      <c r="AU281" s="20" t="s">
        <v>83</v>
      </c>
    </row>
    <row r="282" s="2" customFormat="1">
      <c r="A282" s="41"/>
      <c r="B282" s="42"/>
      <c r="C282" s="43"/>
      <c r="D282" s="233" t="s">
        <v>137</v>
      </c>
      <c r="E282" s="43"/>
      <c r="F282" s="234" t="s">
        <v>533</v>
      </c>
      <c r="G282" s="43"/>
      <c r="H282" s="43"/>
      <c r="I282" s="230"/>
      <c r="J282" s="43"/>
      <c r="K282" s="43"/>
      <c r="L282" s="47"/>
      <c r="M282" s="231"/>
      <c r="N282" s="232"/>
      <c r="O282" s="87"/>
      <c r="P282" s="87"/>
      <c r="Q282" s="87"/>
      <c r="R282" s="87"/>
      <c r="S282" s="87"/>
      <c r="T282" s="88"/>
      <c r="U282" s="41"/>
      <c r="V282" s="41"/>
      <c r="W282" s="41"/>
      <c r="X282" s="41"/>
      <c r="Y282" s="41"/>
      <c r="Z282" s="41"/>
      <c r="AA282" s="41"/>
      <c r="AB282" s="41"/>
      <c r="AC282" s="41"/>
      <c r="AD282" s="41"/>
      <c r="AE282" s="41"/>
      <c r="AT282" s="20" t="s">
        <v>137</v>
      </c>
      <c r="AU282" s="20" t="s">
        <v>83</v>
      </c>
    </row>
    <row r="283" s="13" customFormat="1">
      <c r="A283" s="13"/>
      <c r="B283" s="235"/>
      <c r="C283" s="236"/>
      <c r="D283" s="228" t="s">
        <v>139</v>
      </c>
      <c r="E283" s="237" t="s">
        <v>19</v>
      </c>
      <c r="F283" s="238" t="s">
        <v>500</v>
      </c>
      <c r="G283" s="236"/>
      <c r="H283" s="239">
        <v>19.734000000000002</v>
      </c>
      <c r="I283" s="240"/>
      <c r="J283" s="236"/>
      <c r="K283" s="236"/>
      <c r="L283" s="241"/>
      <c r="M283" s="242"/>
      <c r="N283" s="243"/>
      <c r="O283" s="243"/>
      <c r="P283" s="243"/>
      <c r="Q283" s="243"/>
      <c r="R283" s="243"/>
      <c r="S283" s="243"/>
      <c r="T283" s="244"/>
      <c r="U283" s="13"/>
      <c r="V283" s="13"/>
      <c r="W283" s="13"/>
      <c r="X283" s="13"/>
      <c r="Y283" s="13"/>
      <c r="Z283" s="13"/>
      <c r="AA283" s="13"/>
      <c r="AB283" s="13"/>
      <c r="AC283" s="13"/>
      <c r="AD283" s="13"/>
      <c r="AE283" s="13"/>
      <c r="AT283" s="245" t="s">
        <v>139</v>
      </c>
      <c r="AU283" s="245" t="s">
        <v>83</v>
      </c>
      <c r="AV283" s="13" t="s">
        <v>83</v>
      </c>
      <c r="AW283" s="13" t="s">
        <v>35</v>
      </c>
      <c r="AX283" s="13" t="s">
        <v>74</v>
      </c>
      <c r="AY283" s="245" t="s">
        <v>126</v>
      </c>
    </row>
    <row r="284" s="14" customFormat="1">
      <c r="A284" s="14"/>
      <c r="B284" s="246"/>
      <c r="C284" s="247"/>
      <c r="D284" s="228" t="s">
        <v>139</v>
      </c>
      <c r="E284" s="248" t="s">
        <v>19</v>
      </c>
      <c r="F284" s="249" t="s">
        <v>142</v>
      </c>
      <c r="G284" s="247"/>
      <c r="H284" s="250">
        <v>19.734000000000002</v>
      </c>
      <c r="I284" s="251"/>
      <c r="J284" s="247"/>
      <c r="K284" s="247"/>
      <c r="L284" s="252"/>
      <c r="M284" s="253"/>
      <c r="N284" s="254"/>
      <c r="O284" s="254"/>
      <c r="P284" s="254"/>
      <c r="Q284" s="254"/>
      <c r="R284" s="254"/>
      <c r="S284" s="254"/>
      <c r="T284" s="255"/>
      <c r="U284" s="14"/>
      <c r="V284" s="14"/>
      <c r="W284" s="14"/>
      <c r="X284" s="14"/>
      <c r="Y284" s="14"/>
      <c r="Z284" s="14"/>
      <c r="AA284" s="14"/>
      <c r="AB284" s="14"/>
      <c r="AC284" s="14"/>
      <c r="AD284" s="14"/>
      <c r="AE284" s="14"/>
      <c r="AT284" s="256" t="s">
        <v>139</v>
      </c>
      <c r="AU284" s="256" t="s">
        <v>83</v>
      </c>
      <c r="AV284" s="14" t="s">
        <v>133</v>
      </c>
      <c r="AW284" s="14" t="s">
        <v>35</v>
      </c>
      <c r="AX284" s="14" t="s">
        <v>81</v>
      </c>
      <c r="AY284" s="256" t="s">
        <v>126</v>
      </c>
    </row>
    <row r="285" s="2" customFormat="1" ht="24.15" customHeight="1">
      <c r="A285" s="41"/>
      <c r="B285" s="42"/>
      <c r="C285" s="215" t="s">
        <v>534</v>
      </c>
      <c r="D285" s="215" t="s">
        <v>128</v>
      </c>
      <c r="E285" s="216" t="s">
        <v>535</v>
      </c>
      <c r="F285" s="217" t="s">
        <v>536</v>
      </c>
      <c r="G285" s="218" t="s">
        <v>496</v>
      </c>
      <c r="H285" s="219">
        <v>26.449999999999999</v>
      </c>
      <c r="I285" s="220"/>
      <c r="J285" s="221">
        <f>ROUND(I285*H285,2)</f>
        <v>0</v>
      </c>
      <c r="K285" s="217" t="s">
        <v>132</v>
      </c>
      <c r="L285" s="47"/>
      <c r="M285" s="222" t="s">
        <v>19</v>
      </c>
      <c r="N285" s="223" t="s">
        <v>45</v>
      </c>
      <c r="O285" s="87"/>
      <c r="P285" s="224">
        <f>O285*H285</f>
        <v>0</v>
      </c>
      <c r="Q285" s="224">
        <v>0.0028700000000000002</v>
      </c>
      <c r="R285" s="224">
        <f>Q285*H285</f>
        <v>0.075911500000000007</v>
      </c>
      <c r="S285" s="224">
        <v>0</v>
      </c>
      <c r="T285" s="225">
        <f>S285*H285</f>
        <v>0</v>
      </c>
      <c r="U285" s="41"/>
      <c r="V285" s="41"/>
      <c r="W285" s="41"/>
      <c r="X285" s="41"/>
      <c r="Y285" s="41"/>
      <c r="Z285" s="41"/>
      <c r="AA285" s="41"/>
      <c r="AB285" s="41"/>
      <c r="AC285" s="41"/>
      <c r="AD285" s="41"/>
      <c r="AE285" s="41"/>
      <c r="AR285" s="226" t="s">
        <v>247</v>
      </c>
      <c r="AT285" s="226" t="s">
        <v>128</v>
      </c>
      <c r="AU285" s="226" t="s">
        <v>83</v>
      </c>
      <c r="AY285" s="20" t="s">
        <v>126</v>
      </c>
      <c r="BE285" s="227">
        <f>IF(N285="základní",J285,0)</f>
        <v>0</v>
      </c>
      <c r="BF285" s="227">
        <f>IF(N285="snížená",J285,0)</f>
        <v>0</v>
      </c>
      <c r="BG285" s="227">
        <f>IF(N285="zákl. přenesená",J285,0)</f>
        <v>0</v>
      </c>
      <c r="BH285" s="227">
        <f>IF(N285="sníž. přenesená",J285,0)</f>
        <v>0</v>
      </c>
      <c r="BI285" s="227">
        <f>IF(N285="nulová",J285,0)</f>
        <v>0</v>
      </c>
      <c r="BJ285" s="20" t="s">
        <v>81</v>
      </c>
      <c r="BK285" s="227">
        <f>ROUND(I285*H285,2)</f>
        <v>0</v>
      </c>
      <c r="BL285" s="20" t="s">
        <v>247</v>
      </c>
      <c r="BM285" s="226" t="s">
        <v>537</v>
      </c>
    </row>
    <row r="286" s="2" customFormat="1">
      <c r="A286" s="41"/>
      <c r="B286" s="42"/>
      <c r="C286" s="43"/>
      <c r="D286" s="228" t="s">
        <v>135</v>
      </c>
      <c r="E286" s="43"/>
      <c r="F286" s="229" t="s">
        <v>538</v>
      </c>
      <c r="G286" s="43"/>
      <c r="H286" s="43"/>
      <c r="I286" s="230"/>
      <c r="J286" s="43"/>
      <c r="K286" s="43"/>
      <c r="L286" s="47"/>
      <c r="M286" s="231"/>
      <c r="N286" s="232"/>
      <c r="O286" s="87"/>
      <c r="P286" s="87"/>
      <c r="Q286" s="87"/>
      <c r="R286" s="87"/>
      <c r="S286" s="87"/>
      <c r="T286" s="88"/>
      <c r="U286" s="41"/>
      <c r="V286" s="41"/>
      <c r="W286" s="41"/>
      <c r="X286" s="41"/>
      <c r="Y286" s="41"/>
      <c r="Z286" s="41"/>
      <c r="AA286" s="41"/>
      <c r="AB286" s="41"/>
      <c r="AC286" s="41"/>
      <c r="AD286" s="41"/>
      <c r="AE286" s="41"/>
      <c r="AT286" s="20" t="s">
        <v>135</v>
      </c>
      <c r="AU286" s="20" t="s">
        <v>83</v>
      </c>
    </row>
    <row r="287" s="2" customFormat="1">
      <c r="A287" s="41"/>
      <c r="B287" s="42"/>
      <c r="C287" s="43"/>
      <c r="D287" s="233" t="s">
        <v>137</v>
      </c>
      <c r="E287" s="43"/>
      <c r="F287" s="234" t="s">
        <v>539</v>
      </c>
      <c r="G287" s="43"/>
      <c r="H287" s="43"/>
      <c r="I287" s="230"/>
      <c r="J287" s="43"/>
      <c r="K287" s="43"/>
      <c r="L287" s="47"/>
      <c r="M287" s="231"/>
      <c r="N287" s="232"/>
      <c r="O287" s="87"/>
      <c r="P287" s="87"/>
      <c r="Q287" s="87"/>
      <c r="R287" s="87"/>
      <c r="S287" s="87"/>
      <c r="T287" s="88"/>
      <c r="U287" s="41"/>
      <c r="V287" s="41"/>
      <c r="W287" s="41"/>
      <c r="X287" s="41"/>
      <c r="Y287" s="41"/>
      <c r="Z287" s="41"/>
      <c r="AA287" s="41"/>
      <c r="AB287" s="41"/>
      <c r="AC287" s="41"/>
      <c r="AD287" s="41"/>
      <c r="AE287" s="41"/>
      <c r="AT287" s="20" t="s">
        <v>137</v>
      </c>
      <c r="AU287" s="20" t="s">
        <v>83</v>
      </c>
    </row>
    <row r="288" s="13" customFormat="1">
      <c r="A288" s="13"/>
      <c r="B288" s="235"/>
      <c r="C288" s="236"/>
      <c r="D288" s="228" t="s">
        <v>139</v>
      </c>
      <c r="E288" s="237" t="s">
        <v>19</v>
      </c>
      <c r="F288" s="238" t="s">
        <v>540</v>
      </c>
      <c r="G288" s="236"/>
      <c r="H288" s="239">
        <v>26.449999999999999</v>
      </c>
      <c r="I288" s="240"/>
      <c r="J288" s="236"/>
      <c r="K288" s="236"/>
      <c r="L288" s="241"/>
      <c r="M288" s="242"/>
      <c r="N288" s="243"/>
      <c r="O288" s="243"/>
      <c r="P288" s="243"/>
      <c r="Q288" s="243"/>
      <c r="R288" s="243"/>
      <c r="S288" s="243"/>
      <c r="T288" s="244"/>
      <c r="U288" s="13"/>
      <c r="V288" s="13"/>
      <c r="W288" s="13"/>
      <c r="X288" s="13"/>
      <c r="Y288" s="13"/>
      <c r="Z288" s="13"/>
      <c r="AA288" s="13"/>
      <c r="AB288" s="13"/>
      <c r="AC288" s="13"/>
      <c r="AD288" s="13"/>
      <c r="AE288" s="13"/>
      <c r="AT288" s="245" t="s">
        <v>139</v>
      </c>
      <c r="AU288" s="245" t="s">
        <v>83</v>
      </c>
      <c r="AV288" s="13" t="s">
        <v>83</v>
      </c>
      <c r="AW288" s="13" t="s">
        <v>35</v>
      </c>
      <c r="AX288" s="13" t="s">
        <v>74</v>
      </c>
      <c r="AY288" s="245" t="s">
        <v>126</v>
      </c>
    </row>
    <row r="289" s="14" customFormat="1">
      <c r="A289" s="14"/>
      <c r="B289" s="246"/>
      <c r="C289" s="247"/>
      <c r="D289" s="228" t="s">
        <v>139</v>
      </c>
      <c r="E289" s="248" t="s">
        <v>19</v>
      </c>
      <c r="F289" s="249" t="s">
        <v>142</v>
      </c>
      <c r="G289" s="247"/>
      <c r="H289" s="250">
        <v>26.449999999999999</v>
      </c>
      <c r="I289" s="251"/>
      <c r="J289" s="247"/>
      <c r="K289" s="247"/>
      <c r="L289" s="252"/>
      <c r="M289" s="253"/>
      <c r="N289" s="254"/>
      <c r="O289" s="254"/>
      <c r="P289" s="254"/>
      <c r="Q289" s="254"/>
      <c r="R289" s="254"/>
      <c r="S289" s="254"/>
      <c r="T289" s="255"/>
      <c r="U289" s="14"/>
      <c r="V289" s="14"/>
      <c r="W289" s="14"/>
      <c r="X289" s="14"/>
      <c r="Y289" s="14"/>
      <c r="Z289" s="14"/>
      <c r="AA289" s="14"/>
      <c r="AB289" s="14"/>
      <c r="AC289" s="14"/>
      <c r="AD289" s="14"/>
      <c r="AE289" s="14"/>
      <c r="AT289" s="256" t="s">
        <v>139</v>
      </c>
      <c r="AU289" s="256" t="s">
        <v>83</v>
      </c>
      <c r="AV289" s="14" t="s">
        <v>133</v>
      </c>
      <c r="AW289" s="14" t="s">
        <v>35</v>
      </c>
      <c r="AX289" s="14" t="s">
        <v>81</v>
      </c>
      <c r="AY289" s="256" t="s">
        <v>126</v>
      </c>
    </row>
    <row r="290" s="2" customFormat="1" ht="24.15" customHeight="1">
      <c r="A290" s="41"/>
      <c r="B290" s="42"/>
      <c r="C290" s="215" t="s">
        <v>541</v>
      </c>
      <c r="D290" s="215" t="s">
        <v>128</v>
      </c>
      <c r="E290" s="216" t="s">
        <v>542</v>
      </c>
      <c r="F290" s="217" t="s">
        <v>543</v>
      </c>
      <c r="G290" s="218" t="s">
        <v>496</v>
      </c>
      <c r="H290" s="219">
        <v>43.75</v>
      </c>
      <c r="I290" s="220"/>
      <c r="J290" s="221">
        <f>ROUND(I290*H290,2)</f>
        <v>0</v>
      </c>
      <c r="K290" s="217" t="s">
        <v>132</v>
      </c>
      <c r="L290" s="47"/>
      <c r="M290" s="222" t="s">
        <v>19</v>
      </c>
      <c r="N290" s="223" t="s">
        <v>45</v>
      </c>
      <c r="O290" s="87"/>
      <c r="P290" s="224">
        <f>O290*H290</f>
        <v>0</v>
      </c>
      <c r="Q290" s="224">
        <v>0.00297</v>
      </c>
      <c r="R290" s="224">
        <f>Q290*H290</f>
        <v>0.12993750000000001</v>
      </c>
      <c r="S290" s="224">
        <v>0</v>
      </c>
      <c r="T290" s="225">
        <f>S290*H290</f>
        <v>0</v>
      </c>
      <c r="U290" s="41"/>
      <c r="V290" s="41"/>
      <c r="W290" s="41"/>
      <c r="X290" s="41"/>
      <c r="Y290" s="41"/>
      <c r="Z290" s="41"/>
      <c r="AA290" s="41"/>
      <c r="AB290" s="41"/>
      <c r="AC290" s="41"/>
      <c r="AD290" s="41"/>
      <c r="AE290" s="41"/>
      <c r="AR290" s="226" t="s">
        <v>247</v>
      </c>
      <c r="AT290" s="226" t="s">
        <v>128</v>
      </c>
      <c r="AU290" s="226" t="s">
        <v>83</v>
      </c>
      <c r="AY290" s="20" t="s">
        <v>126</v>
      </c>
      <c r="BE290" s="227">
        <f>IF(N290="základní",J290,0)</f>
        <v>0</v>
      </c>
      <c r="BF290" s="227">
        <f>IF(N290="snížená",J290,0)</f>
        <v>0</v>
      </c>
      <c r="BG290" s="227">
        <f>IF(N290="zákl. přenesená",J290,0)</f>
        <v>0</v>
      </c>
      <c r="BH290" s="227">
        <f>IF(N290="sníž. přenesená",J290,0)</f>
        <v>0</v>
      </c>
      <c r="BI290" s="227">
        <f>IF(N290="nulová",J290,0)</f>
        <v>0</v>
      </c>
      <c r="BJ290" s="20" t="s">
        <v>81</v>
      </c>
      <c r="BK290" s="227">
        <f>ROUND(I290*H290,2)</f>
        <v>0</v>
      </c>
      <c r="BL290" s="20" t="s">
        <v>247</v>
      </c>
      <c r="BM290" s="226" t="s">
        <v>544</v>
      </c>
    </row>
    <row r="291" s="2" customFormat="1">
      <c r="A291" s="41"/>
      <c r="B291" s="42"/>
      <c r="C291" s="43"/>
      <c r="D291" s="228" t="s">
        <v>135</v>
      </c>
      <c r="E291" s="43"/>
      <c r="F291" s="229" t="s">
        <v>545</v>
      </c>
      <c r="G291" s="43"/>
      <c r="H291" s="43"/>
      <c r="I291" s="230"/>
      <c r="J291" s="43"/>
      <c r="K291" s="43"/>
      <c r="L291" s="47"/>
      <c r="M291" s="231"/>
      <c r="N291" s="232"/>
      <c r="O291" s="87"/>
      <c r="P291" s="87"/>
      <c r="Q291" s="87"/>
      <c r="R291" s="87"/>
      <c r="S291" s="87"/>
      <c r="T291" s="88"/>
      <c r="U291" s="41"/>
      <c r="V291" s="41"/>
      <c r="W291" s="41"/>
      <c r="X291" s="41"/>
      <c r="Y291" s="41"/>
      <c r="Z291" s="41"/>
      <c r="AA291" s="41"/>
      <c r="AB291" s="41"/>
      <c r="AC291" s="41"/>
      <c r="AD291" s="41"/>
      <c r="AE291" s="41"/>
      <c r="AT291" s="20" t="s">
        <v>135</v>
      </c>
      <c r="AU291" s="20" t="s">
        <v>83</v>
      </c>
    </row>
    <row r="292" s="2" customFormat="1">
      <c r="A292" s="41"/>
      <c r="B292" s="42"/>
      <c r="C292" s="43"/>
      <c r="D292" s="233" t="s">
        <v>137</v>
      </c>
      <c r="E292" s="43"/>
      <c r="F292" s="234" t="s">
        <v>546</v>
      </c>
      <c r="G292" s="43"/>
      <c r="H292" s="43"/>
      <c r="I292" s="230"/>
      <c r="J292" s="43"/>
      <c r="K292" s="43"/>
      <c r="L292" s="47"/>
      <c r="M292" s="231"/>
      <c r="N292" s="232"/>
      <c r="O292" s="87"/>
      <c r="P292" s="87"/>
      <c r="Q292" s="87"/>
      <c r="R292" s="87"/>
      <c r="S292" s="87"/>
      <c r="T292" s="88"/>
      <c r="U292" s="41"/>
      <c r="V292" s="41"/>
      <c r="W292" s="41"/>
      <c r="X292" s="41"/>
      <c r="Y292" s="41"/>
      <c r="Z292" s="41"/>
      <c r="AA292" s="41"/>
      <c r="AB292" s="41"/>
      <c r="AC292" s="41"/>
      <c r="AD292" s="41"/>
      <c r="AE292" s="41"/>
      <c r="AT292" s="20" t="s">
        <v>137</v>
      </c>
      <c r="AU292" s="20" t="s">
        <v>83</v>
      </c>
    </row>
    <row r="293" s="13" customFormat="1">
      <c r="A293" s="13"/>
      <c r="B293" s="235"/>
      <c r="C293" s="236"/>
      <c r="D293" s="228" t="s">
        <v>139</v>
      </c>
      <c r="E293" s="237" t="s">
        <v>19</v>
      </c>
      <c r="F293" s="238" t="s">
        <v>520</v>
      </c>
      <c r="G293" s="236"/>
      <c r="H293" s="239">
        <v>43.75</v>
      </c>
      <c r="I293" s="240"/>
      <c r="J293" s="236"/>
      <c r="K293" s="236"/>
      <c r="L293" s="241"/>
      <c r="M293" s="242"/>
      <c r="N293" s="243"/>
      <c r="O293" s="243"/>
      <c r="P293" s="243"/>
      <c r="Q293" s="243"/>
      <c r="R293" s="243"/>
      <c r="S293" s="243"/>
      <c r="T293" s="244"/>
      <c r="U293" s="13"/>
      <c r="V293" s="13"/>
      <c r="W293" s="13"/>
      <c r="X293" s="13"/>
      <c r="Y293" s="13"/>
      <c r="Z293" s="13"/>
      <c r="AA293" s="13"/>
      <c r="AB293" s="13"/>
      <c r="AC293" s="13"/>
      <c r="AD293" s="13"/>
      <c r="AE293" s="13"/>
      <c r="AT293" s="245" t="s">
        <v>139</v>
      </c>
      <c r="AU293" s="245" t="s">
        <v>83</v>
      </c>
      <c r="AV293" s="13" t="s">
        <v>83</v>
      </c>
      <c r="AW293" s="13" t="s">
        <v>35</v>
      </c>
      <c r="AX293" s="13" t="s">
        <v>74</v>
      </c>
      <c r="AY293" s="245" t="s">
        <v>126</v>
      </c>
    </row>
    <row r="294" s="14" customFormat="1">
      <c r="A294" s="14"/>
      <c r="B294" s="246"/>
      <c r="C294" s="247"/>
      <c r="D294" s="228" t="s">
        <v>139</v>
      </c>
      <c r="E294" s="248" t="s">
        <v>19</v>
      </c>
      <c r="F294" s="249" t="s">
        <v>142</v>
      </c>
      <c r="G294" s="247"/>
      <c r="H294" s="250">
        <v>43.75</v>
      </c>
      <c r="I294" s="251"/>
      <c r="J294" s="247"/>
      <c r="K294" s="247"/>
      <c r="L294" s="252"/>
      <c r="M294" s="253"/>
      <c r="N294" s="254"/>
      <c r="O294" s="254"/>
      <c r="P294" s="254"/>
      <c r="Q294" s="254"/>
      <c r="R294" s="254"/>
      <c r="S294" s="254"/>
      <c r="T294" s="255"/>
      <c r="U294" s="14"/>
      <c r="V294" s="14"/>
      <c r="W294" s="14"/>
      <c r="X294" s="14"/>
      <c r="Y294" s="14"/>
      <c r="Z294" s="14"/>
      <c r="AA294" s="14"/>
      <c r="AB294" s="14"/>
      <c r="AC294" s="14"/>
      <c r="AD294" s="14"/>
      <c r="AE294" s="14"/>
      <c r="AT294" s="256" t="s">
        <v>139</v>
      </c>
      <c r="AU294" s="256" t="s">
        <v>83</v>
      </c>
      <c r="AV294" s="14" t="s">
        <v>133</v>
      </c>
      <c r="AW294" s="14" t="s">
        <v>35</v>
      </c>
      <c r="AX294" s="14" t="s">
        <v>81</v>
      </c>
      <c r="AY294" s="256" t="s">
        <v>126</v>
      </c>
    </row>
    <row r="295" s="2" customFormat="1" ht="33" customHeight="1">
      <c r="A295" s="41"/>
      <c r="B295" s="42"/>
      <c r="C295" s="215" t="s">
        <v>547</v>
      </c>
      <c r="D295" s="215" t="s">
        <v>128</v>
      </c>
      <c r="E295" s="216" t="s">
        <v>548</v>
      </c>
      <c r="F295" s="217" t="s">
        <v>549</v>
      </c>
      <c r="G295" s="218" t="s">
        <v>349</v>
      </c>
      <c r="H295" s="219">
        <v>1</v>
      </c>
      <c r="I295" s="220"/>
      <c r="J295" s="221">
        <f>ROUND(I295*H295,2)</f>
        <v>0</v>
      </c>
      <c r="K295" s="217" t="s">
        <v>132</v>
      </c>
      <c r="L295" s="47"/>
      <c r="M295" s="222" t="s">
        <v>19</v>
      </c>
      <c r="N295" s="223" t="s">
        <v>45</v>
      </c>
      <c r="O295" s="87"/>
      <c r="P295" s="224">
        <f>O295*H295</f>
        <v>0</v>
      </c>
      <c r="Q295" s="224">
        <v>0.010789999999999999</v>
      </c>
      <c r="R295" s="224">
        <f>Q295*H295</f>
        <v>0.010789999999999999</v>
      </c>
      <c r="S295" s="224">
        <v>0</v>
      </c>
      <c r="T295" s="225">
        <f>S295*H295</f>
        <v>0</v>
      </c>
      <c r="U295" s="41"/>
      <c r="V295" s="41"/>
      <c r="W295" s="41"/>
      <c r="X295" s="41"/>
      <c r="Y295" s="41"/>
      <c r="Z295" s="41"/>
      <c r="AA295" s="41"/>
      <c r="AB295" s="41"/>
      <c r="AC295" s="41"/>
      <c r="AD295" s="41"/>
      <c r="AE295" s="41"/>
      <c r="AR295" s="226" t="s">
        <v>247</v>
      </c>
      <c r="AT295" s="226" t="s">
        <v>128</v>
      </c>
      <c r="AU295" s="226" t="s">
        <v>83</v>
      </c>
      <c r="AY295" s="20" t="s">
        <v>126</v>
      </c>
      <c r="BE295" s="227">
        <f>IF(N295="základní",J295,0)</f>
        <v>0</v>
      </c>
      <c r="BF295" s="227">
        <f>IF(N295="snížená",J295,0)</f>
        <v>0</v>
      </c>
      <c r="BG295" s="227">
        <f>IF(N295="zákl. přenesená",J295,0)</f>
        <v>0</v>
      </c>
      <c r="BH295" s="227">
        <f>IF(N295="sníž. přenesená",J295,0)</f>
        <v>0</v>
      </c>
      <c r="BI295" s="227">
        <f>IF(N295="nulová",J295,0)</f>
        <v>0</v>
      </c>
      <c r="BJ295" s="20" t="s">
        <v>81</v>
      </c>
      <c r="BK295" s="227">
        <f>ROUND(I295*H295,2)</f>
        <v>0</v>
      </c>
      <c r="BL295" s="20" t="s">
        <v>247</v>
      </c>
      <c r="BM295" s="226" t="s">
        <v>550</v>
      </c>
    </row>
    <row r="296" s="2" customFormat="1">
      <c r="A296" s="41"/>
      <c r="B296" s="42"/>
      <c r="C296" s="43"/>
      <c r="D296" s="228" t="s">
        <v>135</v>
      </c>
      <c r="E296" s="43"/>
      <c r="F296" s="229" t="s">
        <v>551</v>
      </c>
      <c r="G296" s="43"/>
      <c r="H296" s="43"/>
      <c r="I296" s="230"/>
      <c r="J296" s="43"/>
      <c r="K296" s="43"/>
      <c r="L296" s="47"/>
      <c r="M296" s="231"/>
      <c r="N296" s="232"/>
      <c r="O296" s="87"/>
      <c r="P296" s="87"/>
      <c r="Q296" s="87"/>
      <c r="R296" s="87"/>
      <c r="S296" s="87"/>
      <c r="T296" s="88"/>
      <c r="U296" s="41"/>
      <c r="V296" s="41"/>
      <c r="W296" s="41"/>
      <c r="X296" s="41"/>
      <c r="Y296" s="41"/>
      <c r="Z296" s="41"/>
      <c r="AA296" s="41"/>
      <c r="AB296" s="41"/>
      <c r="AC296" s="41"/>
      <c r="AD296" s="41"/>
      <c r="AE296" s="41"/>
      <c r="AT296" s="20" t="s">
        <v>135</v>
      </c>
      <c r="AU296" s="20" t="s">
        <v>83</v>
      </c>
    </row>
    <row r="297" s="2" customFormat="1">
      <c r="A297" s="41"/>
      <c r="B297" s="42"/>
      <c r="C297" s="43"/>
      <c r="D297" s="233" t="s">
        <v>137</v>
      </c>
      <c r="E297" s="43"/>
      <c r="F297" s="234" t="s">
        <v>552</v>
      </c>
      <c r="G297" s="43"/>
      <c r="H297" s="43"/>
      <c r="I297" s="230"/>
      <c r="J297" s="43"/>
      <c r="K297" s="43"/>
      <c r="L297" s="47"/>
      <c r="M297" s="231"/>
      <c r="N297" s="232"/>
      <c r="O297" s="87"/>
      <c r="P297" s="87"/>
      <c r="Q297" s="87"/>
      <c r="R297" s="87"/>
      <c r="S297" s="87"/>
      <c r="T297" s="88"/>
      <c r="U297" s="41"/>
      <c r="V297" s="41"/>
      <c r="W297" s="41"/>
      <c r="X297" s="41"/>
      <c r="Y297" s="41"/>
      <c r="Z297" s="41"/>
      <c r="AA297" s="41"/>
      <c r="AB297" s="41"/>
      <c r="AC297" s="41"/>
      <c r="AD297" s="41"/>
      <c r="AE297" s="41"/>
      <c r="AT297" s="20" t="s">
        <v>137</v>
      </c>
      <c r="AU297" s="20" t="s">
        <v>83</v>
      </c>
    </row>
    <row r="298" s="13" customFormat="1">
      <c r="A298" s="13"/>
      <c r="B298" s="235"/>
      <c r="C298" s="236"/>
      <c r="D298" s="228" t="s">
        <v>139</v>
      </c>
      <c r="E298" s="237" t="s">
        <v>19</v>
      </c>
      <c r="F298" s="238" t="s">
        <v>513</v>
      </c>
      <c r="G298" s="236"/>
      <c r="H298" s="239">
        <v>1</v>
      </c>
      <c r="I298" s="240"/>
      <c r="J298" s="236"/>
      <c r="K298" s="236"/>
      <c r="L298" s="241"/>
      <c r="M298" s="242"/>
      <c r="N298" s="243"/>
      <c r="O298" s="243"/>
      <c r="P298" s="243"/>
      <c r="Q298" s="243"/>
      <c r="R298" s="243"/>
      <c r="S298" s="243"/>
      <c r="T298" s="244"/>
      <c r="U298" s="13"/>
      <c r="V298" s="13"/>
      <c r="W298" s="13"/>
      <c r="X298" s="13"/>
      <c r="Y298" s="13"/>
      <c r="Z298" s="13"/>
      <c r="AA298" s="13"/>
      <c r="AB298" s="13"/>
      <c r="AC298" s="13"/>
      <c r="AD298" s="13"/>
      <c r="AE298" s="13"/>
      <c r="AT298" s="245" t="s">
        <v>139</v>
      </c>
      <c r="AU298" s="245" t="s">
        <v>83</v>
      </c>
      <c r="AV298" s="13" t="s">
        <v>83</v>
      </c>
      <c r="AW298" s="13" t="s">
        <v>35</v>
      </c>
      <c r="AX298" s="13" t="s">
        <v>74</v>
      </c>
      <c r="AY298" s="245" t="s">
        <v>126</v>
      </c>
    </row>
    <row r="299" s="14" customFormat="1">
      <c r="A299" s="14"/>
      <c r="B299" s="246"/>
      <c r="C299" s="247"/>
      <c r="D299" s="228" t="s">
        <v>139</v>
      </c>
      <c r="E299" s="248" t="s">
        <v>19</v>
      </c>
      <c r="F299" s="249" t="s">
        <v>142</v>
      </c>
      <c r="G299" s="247"/>
      <c r="H299" s="250">
        <v>1</v>
      </c>
      <c r="I299" s="251"/>
      <c r="J299" s="247"/>
      <c r="K299" s="247"/>
      <c r="L299" s="252"/>
      <c r="M299" s="253"/>
      <c r="N299" s="254"/>
      <c r="O299" s="254"/>
      <c r="P299" s="254"/>
      <c r="Q299" s="254"/>
      <c r="R299" s="254"/>
      <c r="S299" s="254"/>
      <c r="T299" s="255"/>
      <c r="U299" s="14"/>
      <c r="V299" s="14"/>
      <c r="W299" s="14"/>
      <c r="X299" s="14"/>
      <c r="Y299" s="14"/>
      <c r="Z299" s="14"/>
      <c r="AA299" s="14"/>
      <c r="AB299" s="14"/>
      <c r="AC299" s="14"/>
      <c r="AD299" s="14"/>
      <c r="AE299" s="14"/>
      <c r="AT299" s="256" t="s">
        <v>139</v>
      </c>
      <c r="AU299" s="256" t="s">
        <v>83</v>
      </c>
      <c r="AV299" s="14" t="s">
        <v>133</v>
      </c>
      <c r="AW299" s="14" t="s">
        <v>35</v>
      </c>
      <c r="AX299" s="14" t="s">
        <v>81</v>
      </c>
      <c r="AY299" s="256" t="s">
        <v>126</v>
      </c>
    </row>
    <row r="300" s="2" customFormat="1" ht="16.5" customHeight="1">
      <c r="A300" s="41"/>
      <c r="B300" s="42"/>
      <c r="C300" s="215" t="s">
        <v>553</v>
      </c>
      <c r="D300" s="215" t="s">
        <v>128</v>
      </c>
      <c r="E300" s="216" t="s">
        <v>554</v>
      </c>
      <c r="F300" s="217" t="s">
        <v>555</v>
      </c>
      <c r="G300" s="218" t="s">
        <v>496</v>
      </c>
      <c r="H300" s="219">
        <v>6</v>
      </c>
      <c r="I300" s="220"/>
      <c r="J300" s="221">
        <f>ROUND(I300*H300,2)</f>
        <v>0</v>
      </c>
      <c r="K300" s="217" t="s">
        <v>132</v>
      </c>
      <c r="L300" s="47"/>
      <c r="M300" s="222" t="s">
        <v>19</v>
      </c>
      <c r="N300" s="223" t="s">
        <v>45</v>
      </c>
      <c r="O300" s="87"/>
      <c r="P300" s="224">
        <f>O300*H300</f>
        <v>0</v>
      </c>
      <c r="Q300" s="224">
        <v>0</v>
      </c>
      <c r="R300" s="224">
        <f>Q300*H300</f>
        <v>0</v>
      </c>
      <c r="S300" s="224">
        <v>0</v>
      </c>
      <c r="T300" s="225">
        <f>S300*H300</f>
        <v>0</v>
      </c>
      <c r="U300" s="41"/>
      <c r="V300" s="41"/>
      <c r="W300" s="41"/>
      <c r="X300" s="41"/>
      <c r="Y300" s="41"/>
      <c r="Z300" s="41"/>
      <c r="AA300" s="41"/>
      <c r="AB300" s="41"/>
      <c r="AC300" s="41"/>
      <c r="AD300" s="41"/>
      <c r="AE300" s="41"/>
      <c r="AR300" s="226" t="s">
        <v>247</v>
      </c>
      <c r="AT300" s="226" t="s">
        <v>128</v>
      </c>
      <c r="AU300" s="226" t="s">
        <v>83</v>
      </c>
      <c r="AY300" s="20" t="s">
        <v>126</v>
      </c>
      <c r="BE300" s="227">
        <f>IF(N300="základní",J300,0)</f>
        <v>0</v>
      </c>
      <c r="BF300" s="227">
        <f>IF(N300="snížená",J300,0)</f>
        <v>0</v>
      </c>
      <c r="BG300" s="227">
        <f>IF(N300="zákl. přenesená",J300,0)</f>
        <v>0</v>
      </c>
      <c r="BH300" s="227">
        <f>IF(N300="sníž. přenesená",J300,0)</f>
        <v>0</v>
      </c>
      <c r="BI300" s="227">
        <f>IF(N300="nulová",J300,0)</f>
        <v>0</v>
      </c>
      <c r="BJ300" s="20" t="s">
        <v>81</v>
      </c>
      <c r="BK300" s="227">
        <f>ROUND(I300*H300,2)</f>
        <v>0</v>
      </c>
      <c r="BL300" s="20" t="s">
        <v>247</v>
      </c>
      <c r="BM300" s="226" t="s">
        <v>556</v>
      </c>
    </row>
    <row r="301" s="2" customFormat="1">
      <c r="A301" s="41"/>
      <c r="B301" s="42"/>
      <c r="C301" s="43"/>
      <c r="D301" s="228" t="s">
        <v>135</v>
      </c>
      <c r="E301" s="43"/>
      <c r="F301" s="229" t="s">
        <v>557</v>
      </c>
      <c r="G301" s="43"/>
      <c r="H301" s="43"/>
      <c r="I301" s="230"/>
      <c r="J301" s="43"/>
      <c r="K301" s="43"/>
      <c r="L301" s="47"/>
      <c r="M301" s="231"/>
      <c r="N301" s="232"/>
      <c r="O301" s="87"/>
      <c r="P301" s="87"/>
      <c r="Q301" s="87"/>
      <c r="R301" s="87"/>
      <c r="S301" s="87"/>
      <c r="T301" s="88"/>
      <c r="U301" s="41"/>
      <c r="V301" s="41"/>
      <c r="W301" s="41"/>
      <c r="X301" s="41"/>
      <c r="Y301" s="41"/>
      <c r="Z301" s="41"/>
      <c r="AA301" s="41"/>
      <c r="AB301" s="41"/>
      <c r="AC301" s="41"/>
      <c r="AD301" s="41"/>
      <c r="AE301" s="41"/>
      <c r="AT301" s="20" t="s">
        <v>135</v>
      </c>
      <c r="AU301" s="20" t="s">
        <v>83</v>
      </c>
    </row>
    <row r="302" s="2" customFormat="1">
      <c r="A302" s="41"/>
      <c r="B302" s="42"/>
      <c r="C302" s="43"/>
      <c r="D302" s="233" t="s">
        <v>137</v>
      </c>
      <c r="E302" s="43"/>
      <c r="F302" s="234" t="s">
        <v>558</v>
      </c>
      <c r="G302" s="43"/>
      <c r="H302" s="43"/>
      <c r="I302" s="230"/>
      <c r="J302" s="43"/>
      <c r="K302" s="43"/>
      <c r="L302" s="47"/>
      <c r="M302" s="231"/>
      <c r="N302" s="232"/>
      <c r="O302" s="87"/>
      <c r="P302" s="87"/>
      <c r="Q302" s="87"/>
      <c r="R302" s="87"/>
      <c r="S302" s="87"/>
      <c r="T302" s="88"/>
      <c r="U302" s="41"/>
      <c r="V302" s="41"/>
      <c r="W302" s="41"/>
      <c r="X302" s="41"/>
      <c r="Y302" s="41"/>
      <c r="Z302" s="41"/>
      <c r="AA302" s="41"/>
      <c r="AB302" s="41"/>
      <c r="AC302" s="41"/>
      <c r="AD302" s="41"/>
      <c r="AE302" s="41"/>
      <c r="AT302" s="20" t="s">
        <v>137</v>
      </c>
      <c r="AU302" s="20" t="s">
        <v>83</v>
      </c>
    </row>
    <row r="303" s="13" customFormat="1">
      <c r="A303" s="13"/>
      <c r="B303" s="235"/>
      <c r="C303" s="236"/>
      <c r="D303" s="228" t="s">
        <v>139</v>
      </c>
      <c r="E303" s="237" t="s">
        <v>19</v>
      </c>
      <c r="F303" s="238" t="s">
        <v>559</v>
      </c>
      <c r="G303" s="236"/>
      <c r="H303" s="239">
        <v>6</v>
      </c>
      <c r="I303" s="240"/>
      <c r="J303" s="236"/>
      <c r="K303" s="236"/>
      <c r="L303" s="241"/>
      <c r="M303" s="242"/>
      <c r="N303" s="243"/>
      <c r="O303" s="243"/>
      <c r="P303" s="243"/>
      <c r="Q303" s="243"/>
      <c r="R303" s="243"/>
      <c r="S303" s="243"/>
      <c r="T303" s="244"/>
      <c r="U303" s="13"/>
      <c r="V303" s="13"/>
      <c r="W303" s="13"/>
      <c r="X303" s="13"/>
      <c r="Y303" s="13"/>
      <c r="Z303" s="13"/>
      <c r="AA303" s="13"/>
      <c r="AB303" s="13"/>
      <c r="AC303" s="13"/>
      <c r="AD303" s="13"/>
      <c r="AE303" s="13"/>
      <c r="AT303" s="245" t="s">
        <v>139</v>
      </c>
      <c r="AU303" s="245" t="s">
        <v>83</v>
      </c>
      <c r="AV303" s="13" t="s">
        <v>83</v>
      </c>
      <c r="AW303" s="13" t="s">
        <v>35</v>
      </c>
      <c r="AX303" s="13" t="s">
        <v>74</v>
      </c>
      <c r="AY303" s="245" t="s">
        <v>126</v>
      </c>
    </row>
    <row r="304" s="14" customFormat="1">
      <c r="A304" s="14"/>
      <c r="B304" s="246"/>
      <c r="C304" s="247"/>
      <c r="D304" s="228" t="s">
        <v>139</v>
      </c>
      <c r="E304" s="248" t="s">
        <v>19</v>
      </c>
      <c r="F304" s="249" t="s">
        <v>142</v>
      </c>
      <c r="G304" s="247"/>
      <c r="H304" s="250">
        <v>6</v>
      </c>
      <c r="I304" s="251"/>
      <c r="J304" s="247"/>
      <c r="K304" s="247"/>
      <c r="L304" s="252"/>
      <c r="M304" s="253"/>
      <c r="N304" s="254"/>
      <c r="O304" s="254"/>
      <c r="P304" s="254"/>
      <c r="Q304" s="254"/>
      <c r="R304" s="254"/>
      <c r="S304" s="254"/>
      <c r="T304" s="255"/>
      <c r="U304" s="14"/>
      <c r="V304" s="14"/>
      <c r="W304" s="14"/>
      <c r="X304" s="14"/>
      <c r="Y304" s="14"/>
      <c r="Z304" s="14"/>
      <c r="AA304" s="14"/>
      <c r="AB304" s="14"/>
      <c r="AC304" s="14"/>
      <c r="AD304" s="14"/>
      <c r="AE304" s="14"/>
      <c r="AT304" s="256" t="s">
        <v>139</v>
      </c>
      <c r="AU304" s="256" t="s">
        <v>83</v>
      </c>
      <c r="AV304" s="14" t="s">
        <v>133</v>
      </c>
      <c r="AW304" s="14" t="s">
        <v>35</v>
      </c>
      <c r="AX304" s="14" t="s">
        <v>81</v>
      </c>
      <c r="AY304" s="256" t="s">
        <v>126</v>
      </c>
    </row>
    <row r="305" s="2" customFormat="1" ht="16.5" customHeight="1">
      <c r="A305" s="41"/>
      <c r="B305" s="42"/>
      <c r="C305" s="215" t="s">
        <v>560</v>
      </c>
      <c r="D305" s="215" t="s">
        <v>128</v>
      </c>
      <c r="E305" s="216" t="s">
        <v>561</v>
      </c>
      <c r="F305" s="217" t="s">
        <v>562</v>
      </c>
      <c r="G305" s="218" t="s">
        <v>563</v>
      </c>
      <c r="H305" s="219">
        <v>3</v>
      </c>
      <c r="I305" s="220"/>
      <c r="J305" s="221">
        <f>ROUND(I305*H305,2)</f>
        <v>0</v>
      </c>
      <c r="K305" s="217" t="s">
        <v>132</v>
      </c>
      <c r="L305" s="47"/>
      <c r="M305" s="222" t="s">
        <v>19</v>
      </c>
      <c r="N305" s="223" t="s">
        <v>45</v>
      </c>
      <c r="O305" s="87"/>
      <c r="P305" s="224">
        <f>O305*H305</f>
        <v>0</v>
      </c>
      <c r="Q305" s="224">
        <v>0</v>
      </c>
      <c r="R305" s="224">
        <f>Q305*H305</f>
        <v>0</v>
      </c>
      <c r="S305" s="224">
        <v>0</v>
      </c>
      <c r="T305" s="225">
        <f>S305*H305</f>
        <v>0</v>
      </c>
      <c r="U305" s="41"/>
      <c r="V305" s="41"/>
      <c r="W305" s="41"/>
      <c r="X305" s="41"/>
      <c r="Y305" s="41"/>
      <c r="Z305" s="41"/>
      <c r="AA305" s="41"/>
      <c r="AB305" s="41"/>
      <c r="AC305" s="41"/>
      <c r="AD305" s="41"/>
      <c r="AE305" s="41"/>
      <c r="AR305" s="226" t="s">
        <v>247</v>
      </c>
      <c r="AT305" s="226" t="s">
        <v>128</v>
      </c>
      <c r="AU305" s="226" t="s">
        <v>83</v>
      </c>
      <c r="AY305" s="20" t="s">
        <v>126</v>
      </c>
      <c r="BE305" s="227">
        <f>IF(N305="základní",J305,0)</f>
        <v>0</v>
      </c>
      <c r="BF305" s="227">
        <f>IF(N305="snížená",J305,0)</f>
        <v>0</v>
      </c>
      <c r="BG305" s="227">
        <f>IF(N305="zákl. přenesená",J305,0)</f>
        <v>0</v>
      </c>
      <c r="BH305" s="227">
        <f>IF(N305="sníž. přenesená",J305,0)</f>
        <v>0</v>
      </c>
      <c r="BI305" s="227">
        <f>IF(N305="nulová",J305,0)</f>
        <v>0</v>
      </c>
      <c r="BJ305" s="20" t="s">
        <v>81</v>
      </c>
      <c r="BK305" s="227">
        <f>ROUND(I305*H305,2)</f>
        <v>0</v>
      </c>
      <c r="BL305" s="20" t="s">
        <v>247</v>
      </c>
      <c r="BM305" s="226" t="s">
        <v>564</v>
      </c>
    </row>
    <row r="306" s="2" customFormat="1">
      <c r="A306" s="41"/>
      <c r="B306" s="42"/>
      <c r="C306" s="43"/>
      <c r="D306" s="228" t="s">
        <v>135</v>
      </c>
      <c r="E306" s="43"/>
      <c r="F306" s="229" t="s">
        <v>565</v>
      </c>
      <c r="G306" s="43"/>
      <c r="H306" s="43"/>
      <c r="I306" s="230"/>
      <c r="J306" s="43"/>
      <c r="K306" s="43"/>
      <c r="L306" s="47"/>
      <c r="M306" s="231"/>
      <c r="N306" s="232"/>
      <c r="O306" s="87"/>
      <c r="P306" s="87"/>
      <c r="Q306" s="87"/>
      <c r="R306" s="87"/>
      <c r="S306" s="87"/>
      <c r="T306" s="88"/>
      <c r="U306" s="41"/>
      <c r="V306" s="41"/>
      <c r="W306" s="41"/>
      <c r="X306" s="41"/>
      <c r="Y306" s="41"/>
      <c r="Z306" s="41"/>
      <c r="AA306" s="41"/>
      <c r="AB306" s="41"/>
      <c r="AC306" s="41"/>
      <c r="AD306" s="41"/>
      <c r="AE306" s="41"/>
      <c r="AT306" s="20" t="s">
        <v>135</v>
      </c>
      <c r="AU306" s="20" t="s">
        <v>83</v>
      </c>
    </row>
    <row r="307" s="2" customFormat="1">
      <c r="A307" s="41"/>
      <c r="B307" s="42"/>
      <c r="C307" s="43"/>
      <c r="D307" s="233" t="s">
        <v>137</v>
      </c>
      <c r="E307" s="43"/>
      <c r="F307" s="234" t="s">
        <v>566</v>
      </c>
      <c r="G307" s="43"/>
      <c r="H307" s="43"/>
      <c r="I307" s="230"/>
      <c r="J307" s="43"/>
      <c r="K307" s="43"/>
      <c r="L307" s="47"/>
      <c r="M307" s="231"/>
      <c r="N307" s="232"/>
      <c r="O307" s="87"/>
      <c r="P307" s="87"/>
      <c r="Q307" s="87"/>
      <c r="R307" s="87"/>
      <c r="S307" s="87"/>
      <c r="T307" s="88"/>
      <c r="U307" s="41"/>
      <c r="V307" s="41"/>
      <c r="W307" s="41"/>
      <c r="X307" s="41"/>
      <c r="Y307" s="41"/>
      <c r="Z307" s="41"/>
      <c r="AA307" s="41"/>
      <c r="AB307" s="41"/>
      <c r="AC307" s="41"/>
      <c r="AD307" s="41"/>
      <c r="AE307" s="41"/>
      <c r="AT307" s="20" t="s">
        <v>137</v>
      </c>
      <c r="AU307" s="20" t="s">
        <v>83</v>
      </c>
    </row>
    <row r="308" s="13" customFormat="1">
      <c r="A308" s="13"/>
      <c r="B308" s="235"/>
      <c r="C308" s="236"/>
      <c r="D308" s="228" t="s">
        <v>139</v>
      </c>
      <c r="E308" s="237" t="s">
        <v>19</v>
      </c>
      <c r="F308" s="238" t="s">
        <v>567</v>
      </c>
      <c r="G308" s="236"/>
      <c r="H308" s="239">
        <v>3</v>
      </c>
      <c r="I308" s="240"/>
      <c r="J308" s="236"/>
      <c r="K308" s="236"/>
      <c r="L308" s="241"/>
      <c r="M308" s="242"/>
      <c r="N308" s="243"/>
      <c r="O308" s="243"/>
      <c r="P308" s="243"/>
      <c r="Q308" s="243"/>
      <c r="R308" s="243"/>
      <c r="S308" s="243"/>
      <c r="T308" s="244"/>
      <c r="U308" s="13"/>
      <c r="V308" s="13"/>
      <c r="W308" s="13"/>
      <c r="X308" s="13"/>
      <c r="Y308" s="13"/>
      <c r="Z308" s="13"/>
      <c r="AA308" s="13"/>
      <c r="AB308" s="13"/>
      <c r="AC308" s="13"/>
      <c r="AD308" s="13"/>
      <c r="AE308" s="13"/>
      <c r="AT308" s="245" t="s">
        <v>139</v>
      </c>
      <c r="AU308" s="245" t="s">
        <v>83</v>
      </c>
      <c r="AV308" s="13" t="s">
        <v>83</v>
      </c>
      <c r="AW308" s="13" t="s">
        <v>35</v>
      </c>
      <c r="AX308" s="13" t="s">
        <v>74</v>
      </c>
      <c r="AY308" s="245" t="s">
        <v>126</v>
      </c>
    </row>
    <row r="309" s="14" customFormat="1">
      <c r="A309" s="14"/>
      <c r="B309" s="246"/>
      <c r="C309" s="247"/>
      <c r="D309" s="228" t="s">
        <v>139</v>
      </c>
      <c r="E309" s="248" t="s">
        <v>19</v>
      </c>
      <c r="F309" s="249" t="s">
        <v>142</v>
      </c>
      <c r="G309" s="247"/>
      <c r="H309" s="250">
        <v>3</v>
      </c>
      <c r="I309" s="251"/>
      <c r="J309" s="247"/>
      <c r="K309" s="247"/>
      <c r="L309" s="252"/>
      <c r="M309" s="253"/>
      <c r="N309" s="254"/>
      <c r="O309" s="254"/>
      <c r="P309" s="254"/>
      <c r="Q309" s="254"/>
      <c r="R309" s="254"/>
      <c r="S309" s="254"/>
      <c r="T309" s="255"/>
      <c r="U309" s="14"/>
      <c r="V309" s="14"/>
      <c r="W309" s="14"/>
      <c r="X309" s="14"/>
      <c r="Y309" s="14"/>
      <c r="Z309" s="14"/>
      <c r="AA309" s="14"/>
      <c r="AB309" s="14"/>
      <c r="AC309" s="14"/>
      <c r="AD309" s="14"/>
      <c r="AE309" s="14"/>
      <c r="AT309" s="256" t="s">
        <v>139</v>
      </c>
      <c r="AU309" s="256" t="s">
        <v>83</v>
      </c>
      <c r="AV309" s="14" t="s">
        <v>133</v>
      </c>
      <c r="AW309" s="14" t="s">
        <v>35</v>
      </c>
      <c r="AX309" s="14" t="s">
        <v>81</v>
      </c>
      <c r="AY309" s="256" t="s">
        <v>126</v>
      </c>
    </row>
    <row r="310" s="2" customFormat="1" ht="21.75" customHeight="1">
      <c r="A310" s="41"/>
      <c r="B310" s="42"/>
      <c r="C310" s="215" t="s">
        <v>568</v>
      </c>
      <c r="D310" s="215" t="s">
        <v>128</v>
      </c>
      <c r="E310" s="216" t="s">
        <v>569</v>
      </c>
      <c r="F310" s="217" t="s">
        <v>570</v>
      </c>
      <c r="G310" s="218" t="s">
        <v>563</v>
      </c>
      <c r="H310" s="219">
        <v>3</v>
      </c>
      <c r="I310" s="220"/>
      <c r="J310" s="221">
        <f>ROUND(I310*H310,2)</f>
        <v>0</v>
      </c>
      <c r="K310" s="217" t="s">
        <v>132</v>
      </c>
      <c r="L310" s="47"/>
      <c r="M310" s="222" t="s">
        <v>19</v>
      </c>
      <c r="N310" s="223" t="s">
        <v>45</v>
      </c>
      <c r="O310" s="87"/>
      <c r="P310" s="224">
        <f>O310*H310</f>
        <v>0</v>
      </c>
      <c r="Q310" s="224">
        <v>0</v>
      </c>
      <c r="R310" s="224">
        <f>Q310*H310</f>
        <v>0</v>
      </c>
      <c r="S310" s="224">
        <v>0</v>
      </c>
      <c r="T310" s="225">
        <f>S310*H310</f>
        <v>0</v>
      </c>
      <c r="U310" s="41"/>
      <c r="V310" s="41"/>
      <c r="W310" s="41"/>
      <c r="X310" s="41"/>
      <c r="Y310" s="41"/>
      <c r="Z310" s="41"/>
      <c r="AA310" s="41"/>
      <c r="AB310" s="41"/>
      <c r="AC310" s="41"/>
      <c r="AD310" s="41"/>
      <c r="AE310" s="41"/>
      <c r="AR310" s="226" t="s">
        <v>247</v>
      </c>
      <c r="AT310" s="226" t="s">
        <v>128</v>
      </c>
      <c r="AU310" s="226" t="s">
        <v>83</v>
      </c>
      <c r="AY310" s="20" t="s">
        <v>126</v>
      </c>
      <c r="BE310" s="227">
        <f>IF(N310="základní",J310,0)</f>
        <v>0</v>
      </c>
      <c r="BF310" s="227">
        <f>IF(N310="snížená",J310,0)</f>
        <v>0</v>
      </c>
      <c r="BG310" s="227">
        <f>IF(N310="zákl. přenesená",J310,0)</f>
        <v>0</v>
      </c>
      <c r="BH310" s="227">
        <f>IF(N310="sníž. přenesená",J310,0)</f>
        <v>0</v>
      </c>
      <c r="BI310" s="227">
        <f>IF(N310="nulová",J310,0)</f>
        <v>0</v>
      </c>
      <c r="BJ310" s="20" t="s">
        <v>81</v>
      </c>
      <c r="BK310" s="227">
        <f>ROUND(I310*H310,2)</f>
        <v>0</v>
      </c>
      <c r="BL310" s="20" t="s">
        <v>247</v>
      </c>
      <c r="BM310" s="226" t="s">
        <v>571</v>
      </c>
    </row>
    <row r="311" s="2" customFormat="1">
      <c r="A311" s="41"/>
      <c r="B311" s="42"/>
      <c r="C311" s="43"/>
      <c r="D311" s="228" t="s">
        <v>135</v>
      </c>
      <c r="E311" s="43"/>
      <c r="F311" s="229" t="s">
        <v>572</v>
      </c>
      <c r="G311" s="43"/>
      <c r="H311" s="43"/>
      <c r="I311" s="230"/>
      <c r="J311" s="43"/>
      <c r="K311" s="43"/>
      <c r="L311" s="47"/>
      <c r="M311" s="231"/>
      <c r="N311" s="232"/>
      <c r="O311" s="87"/>
      <c r="P311" s="87"/>
      <c r="Q311" s="87"/>
      <c r="R311" s="87"/>
      <c r="S311" s="87"/>
      <c r="T311" s="88"/>
      <c r="U311" s="41"/>
      <c r="V311" s="41"/>
      <c r="W311" s="41"/>
      <c r="X311" s="41"/>
      <c r="Y311" s="41"/>
      <c r="Z311" s="41"/>
      <c r="AA311" s="41"/>
      <c r="AB311" s="41"/>
      <c r="AC311" s="41"/>
      <c r="AD311" s="41"/>
      <c r="AE311" s="41"/>
      <c r="AT311" s="20" t="s">
        <v>135</v>
      </c>
      <c r="AU311" s="20" t="s">
        <v>83</v>
      </c>
    </row>
    <row r="312" s="2" customFormat="1">
      <c r="A312" s="41"/>
      <c r="B312" s="42"/>
      <c r="C312" s="43"/>
      <c r="D312" s="233" t="s">
        <v>137</v>
      </c>
      <c r="E312" s="43"/>
      <c r="F312" s="234" t="s">
        <v>573</v>
      </c>
      <c r="G312" s="43"/>
      <c r="H312" s="43"/>
      <c r="I312" s="230"/>
      <c r="J312" s="43"/>
      <c r="K312" s="43"/>
      <c r="L312" s="47"/>
      <c r="M312" s="231"/>
      <c r="N312" s="232"/>
      <c r="O312" s="87"/>
      <c r="P312" s="87"/>
      <c r="Q312" s="87"/>
      <c r="R312" s="87"/>
      <c r="S312" s="87"/>
      <c r="T312" s="88"/>
      <c r="U312" s="41"/>
      <c r="V312" s="41"/>
      <c r="W312" s="41"/>
      <c r="X312" s="41"/>
      <c r="Y312" s="41"/>
      <c r="Z312" s="41"/>
      <c r="AA312" s="41"/>
      <c r="AB312" s="41"/>
      <c r="AC312" s="41"/>
      <c r="AD312" s="41"/>
      <c r="AE312" s="41"/>
      <c r="AT312" s="20" t="s">
        <v>137</v>
      </c>
      <c r="AU312" s="20" t="s">
        <v>83</v>
      </c>
    </row>
    <row r="313" s="13" customFormat="1">
      <c r="A313" s="13"/>
      <c r="B313" s="235"/>
      <c r="C313" s="236"/>
      <c r="D313" s="228" t="s">
        <v>139</v>
      </c>
      <c r="E313" s="237" t="s">
        <v>19</v>
      </c>
      <c r="F313" s="238" t="s">
        <v>567</v>
      </c>
      <c r="G313" s="236"/>
      <c r="H313" s="239">
        <v>3</v>
      </c>
      <c r="I313" s="240"/>
      <c r="J313" s="236"/>
      <c r="K313" s="236"/>
      <c r="L313" s="241"/>
      <c r="M313" s="242"/>
      <c r="N313" s="243"/>
      <c r="O313" s="243"/>
      <c r="P313" s="243"/>
      <c r="Q313" s="243"/>
      <c r="R313" s="243"/>
      <c r="S313" s="243"/>
      <c r="T313" s="244"/>
      <c r="U313" s="13"/>
      <c r="V313" s="13"/>
      <c r="W313" s="13"/>
      <c r="X313" s="13"/>
      <c r="Y313" s="13"/>
      <c r="Z313" s="13"/>
      <c r="AA313" s="13"/>
      <c r="AB313" s="13"/>
      <c r="AC313" s="13"/>
      <c r="AD313" s="13"/>
      <c r="AE313" s="13"/>
      <c r="AT313" s="245" t="s">
        <v>139</v>
      </c>
      <c r="AU313" s="245" t="s">
        <v>83</v>
      </c>
      <c r="AV313" s="13" t="s">
        <v>83</v>
      </c>
      <c r="AW313" s="13" t="s">
        <v>35</v>
      </c>
      <c r="AX313" s="13" t="s">
        <v>74</v>
      </c>
      <c r="AY313" s="245" t="s">
        <v>126</v>
      </c>
    </row>
    <row r="314" s="14" customFormat="1">
      <c r="A314" s="14"/>
      <c r="B314" s="246"/>
      <c r="C314" s="247"/>
      <c r="D314" s="228" t="s">
        <v>139</v>
      </c>
      <c r="E314" s="248" t="s">
        <v>19</v>
      </c>
      <c r="F314" s="249" t="s">
        <v>142</v>
      </c>
      <c r="G314" s="247"/>
      <c r="H314" s="250">
        <v>3</v>
      </c>
      <c r="I314" s="251"/>
      <c r="J314" s="247"/>
      <c r="K314" s="247"/>
      <c r="L314" s="252"/>
      <c r="M314" s="253"/>
      <c r="N314" s="254"/>
      <c r="O314" s="254"/>
      <c r="P314" s="254"/>
      <c r="Q314" s="254"/>
      <c r="R314" s="254"/>
      <c r="S314" s="254"/>
      <c r="T314" s="255"/>
      <c r="U314" s="14"/>
      <c r="V314" s="14"/>
      <c r="W314" s="14"/>
      <c r="X314" s="14"/>
      <c r="Y314" s="14"/>
      <c r="Z314" s="14"/>
      <c r="AA314" s="14"/>
      <c r="AB314" s="14"/>
      <c r="AC314" s="14"/>
      <c r="AD314" s="14"/>
      <c r="AE314" s="14"/>
      <c r="AT314" s="256" t="s">
        <v>139</v>
      </c>
      <c r="AU314" s="256" t="s">
        <v>83</v>
      </c>
      <c r="AV314" s="14" t="s">
        <v>133</v>
      </c>
      <c r="AW314" s="14" t="s">
        <v>35</v>
      </c>
      <c r="AX314" s="14" t="s">
        <v>81</v>
      </c>
      <c r="AY314" s="256" t="s">
        <v>126</v>
      </c>
    </row>
    <row r="315" s="2" customFormat="1" ht="24.15" customHeight="1">
      <c r="A315" s="41"/>
      <c r="B315" s="42"/>
      <c r="C315" s="215" t="s">
        <v>574</v>
      </c>
      <c r="D315" s="215" t="s">
        <v>128</v>
      </c>
      <c r="E315" s="216" t="s">
        <v>575</v>
      </c>
      <c r="F315" s="217" t="s">
        <v>576</v>
      </c>
      <c r="G315" s="218" t="s">
        <v>496</v>
      </c>
      <c r="H315" s="219">
        <v>43.75</v>
      </c>
      <c r="I315" s="220"/>
      <c r="J315" s="221">
        <f>ROUND(I315*H315,2)</f>
        <v>0</v>
      </c>
      <c r="K315" s="217" t="s">
        <v>132</v>
      </c>
      <c r="L315" s="47"/>
      <c r="M315" s="222" t="s">
        <v>19</v>
      </c>
      <c r="N315" s="223" t="s">
        <v>45</v>
      </c>
      <c r="O315" s="87"/>
      <c r="P315" s="224">
        <f>O315*H315</f>
        <v>0</v>
      </c>
      <c r="Q315" s="224">
        <v>0.0016900000000000001</v>
      </c>
      <c r="R315" s="224">
        <f>Q315*H315</f>
        <v>0.073937500000000003</v>
      </c>
      <c r="S315" s="224">
        <v>0</v>
      </c>
      <c r="T315" s="225">
        <f>S315*H315</f>
        <v>0</v>
      </c>
      <c r="U315" s="41"/>
      <c r="V315" s="41"/>
      <c r="W315" s="41"/>
      <c r="X315" s="41"/>
      <c r="Y315" s="41"/>
      <c r="Z315" s="41"/>
      <c r="AA315" s="41"/>
      <c r="AB315" s="41"/>
      <c r="AC315" s="41"/>
      <c r="AD315" s="41"/>
      <c r="AE315" s="41"/>
      <c r="AR315" s="226" t="s">
        <v>247</v>
      </c>
      <c r="AT315" s="226" t="s">
        <v>128</v>
      </c>
      <c r="AU315" s="226" t="s">
        <v>83</v>
      </c>
      <c r="AY315" s="20" t="s">
        <v>126</v>
      </c>
      <c r="BE315" s="227">
        <f>IF(N315="základní",J315,0)</f>
        <v>0</v>
      </c>
      <c r="BF315" s="227">
        <f>IF(N315="snížená",J315,0)</f>
        <v>0</v>
      </c>
      <c r="BG315" s="227">
        <f>IF(N315="zákl. přenesená",J315,0)</f>
        <v>0</v>
      </c>
      <c r="BH315" s="227">
        <f>IF(N315="sníž. přenesená",J315,0)</f>
        <v>0</v>
      </c>
      <c r="BI315" s="227">
        <f>IF(N315="nulová",J315,0)</f>
        <v>0</v>
      </c>
      <c r="BJ315" s="20" t="s">
        <v>81</v>
      </c>
      <c r="BK315" s="227">
        <f>ROUND(I315*H315,2)</f>
        <v>0</v>
      </c>
      <c r="BL315" s="20" t="s">
        <v>247</v>
      </c>
      <c r="BM315" s="226" t="s">
        <v>577</v>
      </c>
    </row>
    <row r="316" s="2" customFormat="1">
      <c r="A316" s="41"/>
      <c r="B316" s="42"/>
      <c r="C316" s="43"/>
      <c r="D316" s="228" t="s">
        <v>135</v>
      </c>
      <c r="E316" s="43"/>
      <c r="F316" s="229" t="s">
        <v>578</v>
      </c>
      <c r="G316" s="43"/>
      <c r="H316" s="43"/>
      <c r="I316" s="230"/>
      <c r="J316" s="43"/>
      <c r="K316" s="43"/>
      <c r="L316" s="47"/>
      <c r="M316" s="231"/>
      <c r="N316" s="232"/>
      <c r="O316" s="87"/>
      <c r="P316" s="87"/>
      <c r="Q316" s="87"/>
      <c r="R316" s="87"/>
      <c r="S316" s="87"/>
      <c r="T316" s="88"/>
      <c r="U316" s="41"/>
      <c r="V316" s="41"/>
      <c r="W316" s="41"/>
      <c r="X316" s="41"/>
      <c r="Y316" s="41"/>
      <c r="Z316" s="41"/>
      <c r="AA316" s="41"/>
      <c r="AB316" s="41"/>
      <c r="AC316" s="41"/>
      <c r="AD316" s="41"/>
      <c r="AE316" s="41"/>
      <c r="AT316" s="20" t="s">
        <v>135</v>
      </c>
      <c r="AU316" s="20" t="s">
        <v>83</v>
      </c>
    </row>
    <row r="317" s="2" customFormat="1">
      <c r="A317" s="41"/>
      <c r="B317" s="42"/>
      <c r="C317" s="43"/>
      <c r="D317" s="233" t="s">
        <v>137</v>
      </c>
      <c r="E317" s="43"/>
      <c r="F317" s="234" t="s">
        <v>579</v>
      </c>
      <c r="G317" s="43"/>
      <c r="H317" s="43"/>
      <c r="I317" s="230"/>
      <c r="J317" s="43"/>
      <c r="K317" s="43"/>
      <c r="L317" s="47"/>
      <c r="M317" s="231"/>
      <c r="N317" s="232"/>
      <c r="O317" s="87"/>
      <c r="P317" s="87"/>
      <c r="Q317" s="87"/>
      <c r="R317" s="87"/>
      <c r="S317" s="87"/>
      <c r="T317" s="88"/>
      <c r="U317" s="41"/>
      <c r="V317" s="41"/>
      <c r="W317" s="41"/>
      <c r="X317" s="41"/>
      <c r="Y317" s="41"/>
      <c r="Z317" s="41"/>
      <c r="AA317" s="41"/>
      <c r="AB317" s="41"/>
      <c r="AC317" s="41"/>
      <c r="AD317" s="41"/>
      <c r="AE317" s="41"/>
      <c r="AT317" s="20" t="s">
        <v>137</v>
      </c>
      <c r="AU317" s="20" t="s">
        <v>83</v>
      </c>
    </row>
    <row r="318" s="13" customFormat="1">
      <c r="A318" s="13"/>
      <c r="B318" s="235"/>
      <c r="C318" s="236"/>
      <c r="D318" s="228" t="s">
        <v>139</v>
      </c>
      <c r="E318" s="237" t="s">
        <v>19</v>
      </c>
      <c r="F318" s="238" t="s">
        <v>520</v>
      </c>
      <c r="G318" s="236"/>
      <c r="H318" s="239">
        <v>43.75</v>
      </c>
      <c r="I318" s="240"/>
      <c r="J318" s="236"/>
      <c r="K318" s="236"/>
      <c r="L318" s="241"/>
      <c r="M318" s="242"/>
      <c r="N318" s="243"/>
      <c r="O318" s="243"/>
      <c r="P318" s="243"/>
      <c r="Q318" s="243"/>
      <c r="R318" s="243"/>
      <c r="S318" s="243"/>
      <c r="T318" s="244"/>
      <c r="U318" s="13"/>
      <c r="V318" s="13"/>
      <c r="W318" s="13"/>
      <c r="X318" s="13"/>
      <c r="Y318" s="13"/>
      <c r="Z318" s="13"/>
      <c r="AA318" s="13"/>
      <c r="AB318" s="13"/>
      <c r="AC318" s="13"/>
      <c r="AD318" s="13"/>
      <c r="AE318" s="13"/>
      <c r="AT318" s="245" t="s">
        <v>139</v>
      </c>
      <c r="AU318" s="245" t="s">
        <v>83</v>
      </c>
      <c r="AV318" s="13" t="s">
        <v>83</v>
      </c>
      <c r="AW318" s="13" t="s">
        <v>35</v>
      </c>
      <c r="AX318" s="13" t="s">
        <v>74</v>
      </c>
      <c r="AY318" s="245" t="s">
        <v>126</v>
      </c>
    </row>
    <row r="319" s="14" customFormat="1">
      <c r="A319" s="14"/>
      <c r="B319" s="246"/>
      <c r="C319" s="247"/>
      <c r="D319" s="228" t="s">
        <v>139</v>
      </c>
      <c r="E319" s="248" t="s">
        <v>19</v>
      </c>
      <c r="F319" s="249" t="s">
        <v>142</v>
      </c>
      <c r="G319" s="247"/>
      <c r="H319" s="250">
        <v>43.75</v>
      </c>
      <c r="I319" s="251"/>
      <c r="J319" s="247"/>
      <c r="K319" s="247"/>
      <c r="L319" s="252"/>
      <c r="M319" s="253"/>
      <c r="N319" s="254"/>
      <c r="O319" s="254"/>
      <c r="P319" s="254"/>
      <c r="Q319" s="254"/>
      <c r="R319" s="254"/>
      <c r="S319" s="254"/>
      <c r="T319" s="255"/>
      <c r="U319" s="14"/>
      <c r="V319" s="14"/>
      <c r="W319" s="14"/>
      <c r="X319" s="14"/>
      <c r="Y319" s="14"/>
      <c r="Z319" s="14"/>
      <c r="AA319" s="14"/>
      <c r="AB319" s="14"/>
      <c r="AC319" s="14"/>
      <c r="AD319" s="14"/>
      <c r="AE319" s="14"/>
      <c r="AT319" s="256" t="s">
        <v>139</v>
      </c>
      <c r="AU319" s="256" t="s">
        <v>83</v>
      </c>
      <c r="AV319" s="14" t="s">
        <v>133</v>
      </c>
      <c r="AW319" s="14" t="s">
        <v>35</v>
      </c>
      <c r="AX319" s="14" t="s">
        <v>81</v>
      </c>
      <c r="AY319" s="256" t="s">
        <v>126</v>
      </c>
    </row>
    <row r="320" s="2" customFormat="1" ht="24.15" customHeight="1">
      <c r="A320" s="41"/>
      <c r="B320" s="42"/>
      <c r="C320" s="215" t="s">
        <v>580</v>
      </c>
      <c r="D320" s="215" t="s">
        <v>128</v>
      </c>
      <c r="E320" s="216" t="s">
        <v>581</v>
      </c>
      <c r="F320" s="217" t="s">
        <v>582</v>
      </c>
      <c r="G320" s="218" t="s">
        <v>563</v>
      </c>
      <c r="H320" s="219">
        <v>3</v>
      </c>
      <c r="I320" s="220"/>
      <c r="J320" s="221">
        <f>ROUND(I320*H320,2)</f>
        <v>0</v>
      </c>
      <c r="K320" s="217" t="s">
        <v>132</v>
      </c>
      <c r="L320" s="47"/>
      <c r="M320" s="222" t="s">
        <v>19</v>
      </c>
      <c r="N320" s="223" t="s">
        <v>45</v>
      </c>
      <c r="O320" s="87"/>
      <c r="P320" s="224">
        <f>O320*H320</f>
        <v>0</v>
      </c>
      <c r="Q320" s="224">
        <v>0.00036000000000000002</v>
      </c>
      <c r="R320" s="224">
        <f>Q320*H320</f>
        <v>0.00108</v>
      </c>
      <c r="S320" s="224">
        <v>0</v>
      </c>
      <c r="T320" s="225">
        <f>S320*H320</f>
        <v>0</v>
      </c>
      <c r="U320" s="41"/>
      <c r="V320" s="41"/>
      <c r="W320" s="41"/>
      <c r="X320" s="41"/>
      <c r="Y320" s="41"/>
      <c r="Z320" s="41"/>
      <c r="AA320" s="41"/>
      <c r="AB320" s="41"/>
      <c r="AC320" s="41"/>
      <c r="AD320" s="41"/>
      <c r="AE320" s="41"/>
      <c r="AR320" s="226" t="s">
        <v>247</v>
      </c>
      <c r="AT320" s="226" t="s">
        <v>128</v>
      </c>
      <c r="AU320" s="226" t="s">
        <v>83</v>
      </c>
      <c r="AY320" s="20" t="s">
        <v>126</v>
      </c>
      <c r="BE320" s="227">
        <f>IF(N320="základní",J320,0)</f>
        <v>0</v>
      </c>
      <c r="BF320" s="227">
        <f>IF(N320="snížená",J320,0)</f>
        <v>0</v>
      </c>
      <c r="BG320" s="227">
        <f>IF(N320="zákl. přenesená",J320,0)</f>
        <v>0</v>
      </c>
      <c r="BH320" s="227">
        <f>IF(N320="sníž. přenesená",J320,0)</f>
        <v>0</v>
      </c>
      <c r="BI320" s="227">
        <f>IF(N320="nulová",J320,0)</f>
        <v>0</v>
      </c>
      <c r="BJ320" s="20" t="s">
        <v>81</v>
      </c>
      <c r="BK320" s="227">
        <f>ROUND(I320*H320,2)</f>
        <v>0</v>
      </c>
      <c r="BL320" s="20" t="s">
        <v>247</v>
      </c>
      <c r="BM320" s="226" t="s">
        <v>583</v>
      </c>
    </row>
    <row r="321" s="2" customFormat="1">
      <c r="A321" s="41"/>
      <c r="B321" s="42"/>
      <c r="C321" s="43"/>
      <c r="D321" s="228" t="s">
        <v>135</v>
      </c>
      <c r="E321" s="43"/>
      <c r="F321" s="229" t="s">
        <v>584</v>
      </c>
      <c r="G321" s="43"/>
      <c r="H321" s="43"/>
      <c r="I321" s="230"/>
      <c r="J321" s="43"/>
      <c r="K321" s="43"/>
      <c r="L321" s="47"/>
      <c r="M321" s="231"/>
      <c r="N321" s="232"/>
      <c r="O321" s="87"/>
      <c r="P321" s="87"/>
      <c r="Q321" s="87"/>
      <c r="R321" s="87"/>
      <c r="S321" s="87"/>
      <c r="T321" s="88"/>
      <c r="U321" s="41"/>
      <c r="V321" s="41"/>
      <c r="W321" s="41"/>
      <c r="X321" s="41"/>
      <c r="Y321" s="41"/>
      <c r="Z321" s="41"/>
      <c r="AA321" s="41"/>
      <c r="AB321" s="41"/>
      <c r="AC321" s="41"/>
      <c r="AD321" s="41"/>
      <c r="AE321" s="41"/>
      <c r="AT321" s="20" t="s">
        <v>135</v>
      </c>
      <c r="AU321" s="20" t="s">
        <v>83</v>
      </c>
    </row>
    <row r="322" s="2" customFormat="1">
      <c r="A322" s="41"/>
      <c r="B322" s="42"/>
      <c r="C322" s="43"/>
      <c r="D322" s="233" t="s">
        <v>137</v>
      </c>
      <c r="E322" s="43"/>
      <c r="F322" s="234" t="s">
        <v>585</v>
      </c>
      <c r="G322" s="43"/>
      <c r="H322" s="43"/>
      <c r="I322" s="230"/>
      <c r="J322" s="43"/>
      <c r="K322" s="43"/>
      <c r="L322" s="47"/>
      <c r="M322" s="231"/>
      <c r="N322" s="232"/>
      <c r="O322" s="87"/>
      <c r="P322" s="87"/>
      <c r="Q322" s="87"/>
      <c r="R322" s="87"/>
      <c r="S322" s="87"/>
      <c r="T322" s="88"/>
      <c r="U322" s="41"/>
      <c r="V322" s="41"/>
      <c r="W322" s="41"/>
      <c r="X322" s="41"/>
      <c r="Y322" s="41"/>
      <c r="Z322" s="41"/>
      <c r="AA322" s="41"/>
      <c r="AB322" s="41"/>
      <c r="AC322" s="41"/>
      <c r="AD322" s="41"/>
      <c r="AE322" s="41"/>
      <c r="AT322" s="20" t="s">
        <v>137</v>
      </c>
      <c r="AU322" s="20" t="s">
        <v>83</v>
      </c>
    </row>
    <row r="323" s="13" customFormat="1">
      <c r="A323" s="13"/>
      <c r="B323" s="235"/>
      <c r="C323" s="236"/>
      <c r="D323" s="228" t="s">
        <v>139</v>
      </c>
      <c r="E323" s="237" t="s">
        <v>19</v>
      </c>
      <c r="F323" s="238" t="s">
        <v>586</v>
      </c>
      <c r="G323" s="236"/>
      <c r="H323" s="239">
        <v>3</v>
      </c>
      <c r="I323" s="240"/>
      <c r="J323" s="236"/>
      <c r="K323" s="236"/>
      <c r="L323" s="241"/>
      <c r="M323" s="242"/>
      <c r="N323" s="243"/>
      <c r="O323" s="243"/>
      <c r="P323" s="243"/>
      <c r="Q323" s="243"/>
      <c r="R323" s="243"/>
      <c r="S323" s="243"/>
      <c r="T323" s="244"/>
      <c r="U323" s="13"/>
      <c r="V323" s="13"/>
      <c r="W323" s="13"/>
      <c r="X323" s="13"/>
      <c r="Y323" s="13"/>
      <c r="Z323" s="13"/>
      <c r="AA323" s="13"/>
      <c r="AB323" s="13"/>
      <c r="AC323" s="13"/>
      <c r="AD323" s="13"/>
      <c r="AE323" s="13"/>
      <c r="AT323" s="245" t="s">
        <v>139</v>
      </c>
      <c r="AU323" s="245" t="s">
        <v>83</v>
      </c>
      <c r="AV323" s="13" t="s">
        <v>83</v>
      </c>
      <c r="AW323" s="13" t="s">
        <v>35</v>
      </c>
      <c r="AX323" s="13" t="s">
        <v>74</v>
      </c>
      <c r="AY323" s="245" t="s">
        <v>126</v>
      </c>
    </row>
    <row r="324" s="14" customFormat="1">
      <c r="A324" s="14"/>
      <c r="B324" s="246"/>
      <c r="C324" s="247"/>
      <c r="D324" s="228" t="s">
        <v>139</v>
      </c>
      <c r="E324" s="248" t="s">
        <v>19</v>
      </c>
      <c r="F324" s="249" t="s">
        <v>142</v>
      </c>
      <c r="G324" s="247"/>
      <c r="H324" s="250">
        <v>3</v>
      </c>
      <c r="I324" s="251"/>
      <c r="J324" s="247"/>
      <c r="K324" s="247"/>
      <c r="L324" s="252"/>
      <c r="M324" s="253"/>
      <c r="N324" s="254"/>
      <c r="O324" s="254"/>
      <c r="P324" s="254"/>
      <c r="Q324" s="254"/>
      <c r="R324" s="254"/>
      <c r="S324" s="254"/>
      <c r="T324" s="255"/>
      <c r="U324" s="14"/>
      <c r="V324" s="14"/>
      <c r="W324" s="14"/>
      <c r="X324" s="14"/>
      <c r="Y324" s="14"/>
      <c r="Z324" s="14"/>
      <c r="AA324" s="14"/>
      <c r="AB324" s="14"/>
      <c r="AC324" s="14"/>
      <c r="AD324" s="14"/>
      <c r="AE324" s="14"/>
      <c r="AT324" s="256" t="s">
        <v>139</v>
      </c>
      <c r="AU324" s="256" t="s">
        <v>83</v>
      </c>
      <c r="AV324" s="14" t="s">
        <v>133</v>
      </c>
      <c r="AW324" s="14" t="s">
        <v>35</v>
      </c>
      <c r="AX324" s="14" t="s">
        <v>81</v>
      </c>
      <c r="AY324" s="256" t="s">
        <v>126</v>
      </c>
    </row>
    <row r="325" s="2" customFormat="1" ht="24.15" customHeight="1">
      <c r="A325" s="41"/>
      <c r="B325" s="42"/>
      <c r="C325" s="215" t="s">
        <v>587</v>
      </c>
      <c r="D325" s="215" t="s">
        <v>128</v>
      </c>
      <c r="E325" s="216" t="s">
        <v>588</v>
      </c>
      <c r="F325" s="217" t="s">
        <v>589</v>
      </c>
      <c r="G325" s="218" t="s">
        <v>176</v>
      </c>
      <c r="H325" s="219">
        <v>0.40600000000000003</v>
      </c>
      <c r="I325" s="220"/>
      <c r="J325" s="221">
        <f>ROUND(I325*H325,2)</f>
        <v>0</v>
      </c>
      <c r="K325" s="217" t="s">
        <v>132</v>
      </c>
      <c r="L325" s="47"/>
      <c r="M325" s="222" t="s">
        <v>19</v>
      </c>
      <c r="N325" s="223" t="s">
        <v>45</v>
      </c>
      <c r="O325" s="87"/>
      <c r="P325" s="224">
        <f>O325*H325</f>
        <v>0</v>
      </c>
      <c r="Q325" s="224">
        <v>0</v>
      </c>
      <c r="R325" s="224">
        <f>Q325*H325</f>
        <v>0</v>
      </c>
      <c r="S325" s="224">
        <v>0</v>
      </c>
      <c r="T325" s="225">
        <f>S325*H325</f>
        <v>0</v>
      </c>
      <c r="U325" s="41"/>
      <c r="V325" s="41"/>
      <c r="W325" s="41"/>
      <c r="X325" s="41"/>
      <c r="Y325" s="41"/>
      <c r="Z325" s="41"/>
      <c r="AA325" s="41"/>
      <c r="AB325" s="41"/>
      <c r="AC325" s="41"/>
      <c r="AD325" s="41"/>
      <c r="AE325" s="41"/>
      <c r="AR325" s="226" t="s">
        <v>247</v>
      </c>
      <c r="AT325" s="226" t="s">
        <v>128</v>
      </c>
      <c r="AU325" s="226" t="s">
        <v>83</v>
      </c>
      <c r="AY325" s="20" t="s">
        <v>126</v>
      </c>
      <c r="BE325" s="227">
        <f>IF(N325="základní",J325,0)</f>
        <v>0</v>
      </c>
      <c r="BF325" s="227">
        <f>IF(N325="snížená",J325,0)</f>
        <v>0</v>
      </c>
      <c r="BG325" s="227">
        <f>IF(N325="zákl. přenesená",J325,0)</f>
        <v>0</v>
      </c>
      <c r="BH325" s="227">
        <f>IF(N325="sníž. přenesená",J325,0)</f>
        <v>0</v>
      </c>
      <c r="BI325" s="227">
        <f>IF(N325="nulová",J325,0)</f>
        <v>0</v>
      </c>
      <c r="BJ325" s="20" t="s">
        <v>81</v>
      </c>
      <c r="BK325" s="227">
        <f>ROUND(I325*H325,2)</f>
        <v>0</v>
      </c>
      <c r="BL325" s="20" t="s">
        <v>247</v>
      </c>
      <c r="BM325" s="226" t="s">
        <v>590</v>
      </c>
    </row>
    <row r="326" s="2" customFormat="1">
      <c r="A326" s="41"/>
      <c r="B326" s="42"/>
      <c r="C326" s="43"/>
      <c r="D326" s="228" t="s">
        <v>135</v>
      </c>
      <c r="E326" s="43"/>
      <c r="F326" s="229" t="s">
        <v>591</v>
      </c>
      <c r="G326" s="43"/>
      <c r="H326" s="43"/>
      <c r="I326" s="230"/>
      <c r="J326" s="43"/>
      <c r="K326" s="43"/>
      <c r="L326" s="47"/>
      <c r="M326" s="231"/>
      <c r="N326" s="232"/>
      <c r="O326" s="87"/>
      <c r="P326" s="87"/>
      <c r="Q326" s="87"/>
      <c r="R326" s="87"/>
      <c r="S326" s="87"/>
      <c r="T326" s="88"/>
      <c r="U326" s="41"/>
      <c r="V326" s="41"/>
      <c r="W326" s="41"/>
      <c r="X326" s="41"/>
      <c r="Y326" s="41"/>
      <c r="Z326" s="41"/>
      <c r="AA326" s="41"/>
      <c r="AB326" s="41"/>
      <c r="AC326" s="41"/>
      <c r="AD326" s="41"/>
      <c r="AE326" s="41"/>
      <c r="AT326" s="20" t="s">
        <v>135</v>
      </c>
      <c r="AU326" s="20" t="s">
        <v>83</v>
      </c>
    </row>
    <row r="327" s="2" customFormat="1">
      <c r="A327" s="41"/>
      <c r="B327" s="42"/>
      <c r="C327" s="43"/>
      <c r="D327" s="233" t="s">
        <v>137</v>
      </c>
      <c r="E327" s="43"/>
      <c r="F327" s="234" t="s">
        <v>592</v>
      </c>
      <c r="G327" s="43"/>
      <c r="H327" s="43"/>
      <c r="I327" s="230"/>
      <c r="J327" s="43"/>
      <c r="K327" s="43"/>
      <c r="L327" s="47"/>
      <c r="M327" s="231"/>
      <c r="N327" s="232"/>
      <c r="O327" s="87"/>
      <c r="P327" s="87"/>
      <c r="Q327" s="87"/>
      <c r="R327" s="87"/>
      <c r="S327" s="87"/>
      <c r="T327" s="88"/>
      <c r="U327" s="41"/>
      <c r="V327" s="41"/>
      <c r="W327" s="41"/>
      <c r="X327" s="41"/>
      <c r="Y327" s="41"/>
      <c r="Z327" s="41"/>
      <c r="AA327" s="41"/>
      <c r="AB327" s="41"/>
      <c r="AC327" s="41"/>
      <c r="AD327" s="41"/>
      <c r="AE327" s="41"/>
      <c r="AT327" s="20" t="s">
        <v>137</v>
      </c>
      <c r="AU327" s="20" t="s">
        <v>83</v>
      </c>
    </row>
    <row r="328" s="12" customFormat="1" ht="22.8" customHeight="1">
      <c r="A328" s="12"/>
      <c r="B328" s="199"/>
      <c r="C328" s="200"/>
      <c r="D328" s="201" t="s">
        <v>73</v>
      </c>
      <c r="E328" s="213" t="s">
        <v>593</v>
      </c>
      <c r="F328" s="213" t="s">
        <v>594</v>
      </c>
      <c r="G328" s="200"/>
      <c r="H328" s="200"/>
      <c r="I328" s="203"/>
      <c r="J328" s="214">
        <f>BK328</f>
        <v>0</v>
      </c>
      <c r="K328" s="200"/>
      <c r="L328" s="205"/>
      <c r="M328" s="206"/>
      <c r="N328" s="207"/>
      <c r="O328" s="207"/>
      <c r="P328" s="208">
        <f>SUM(P329:P373)</f>
        <v>0</v>
      </c>
      <c r="Q328" s="207"/>
      <c r="R328" s="208">
        <f>SUM(R329:R373)</f>
        <v>14.197777199999999</v>
      </c>
      <c r="S328" s="207"/>
      <c r="T328" s="209">
        <f>SUM(T329:T373)</f>
        <v>5.141619079999999</v>
      </c>
      <c r="U328" s="12"/>
      <c r="V328" s="12"/>
      <c r="W328" s="12"/>
      <c r="X328" s="12"/>
      <c r="Y328" s="12"/>
      <c r="Z328" s="12"/>
      <c r="AA328" s="12"/>
      <c r="AB328" s="12"/>
      <c r="AC328" s="12"/>
      <c r="AD328" s="12"/>
      <c r="AE328" s="12"/>
      <c r="AR328" s="210" t="s">
        <v>83</v>
      </c>
      <c r="AT328" s="211" t="s">
        <v>73</v>
      </c>
      <c r="AU328" s="211" t="s">
        <v>81</v>
      </c>
      <c r="AY328" s="210" t="s">
        <v>126</v>
      </c>
      <c r="BK328" s="212">
        <f>SUM(BK329:BK373)</f>
        <v>0</v>
      </c>
    </row>
    <row r="329" s="2" customFormat="1" ht="33" customHeight="1">
      <c r="A329" s="41"/>
      <c r="B329" s="42"/>
      <c r="C329" s="215" t="s">
        <v>595</v>
      </c>
      <c r="D329" s="215" t="s">
        <v>128</v>
      </c>
      <c r="E329" s="216" t="s">
        <v>83</v>
      </c>
      <c r="F329" s="217" t="s">
        <v>596</v>
      </c>
      <c r="G329" s="218" t="s">
        <v>349</v>
      </c>
      <c r="H329" s="219">
        <v>282.89999999999998</v>
      </c>
      <c r="I329" s="220"/>
      <c r="J329" s="221">
        <f>ROUND(I329*H329,2)</f>
        <v>0</v>
      </c>
      <c r="K329" s="217" t="s">
        <v>19</v>
      </c>
      <c r="L329" s="47"/>
      <c r="M329" s="222" t="s">
        <v>19</v>
      </c>
      <c r="N329" s="223" t="s">
        <v>45</v>
      </c>
      <c r="O329" s="87"/>
      <c r="P329" s="224">
        <f>O329*H329</f>
        <v>0</v>
      </c>
      <c r="Q329" s="224">
        <v>0.050000000000000003</v>
      </c>
      <c r="R329" s="224">
        <f>Q329*H329</f>
        <v>14.145</v>
      </c>
      <c r="S329" s="224">
        <v>0</v>
      </c>
      <c r="T329" s="225">
        <f>S329*H329</f>
        <v>0</v>
      </c>
      <c r="U329" s="41"/>
      <c r="V329" s="41"/>
      <c r="W329" s="41"/>
      <c r="X329" s="41"/>
      <c r="Y329" s="41"/>
      <c r="Z329" s="41"/>
      <c r="AA329" s="41"/>
      <c r="AB329" s="41"/>
      <c r="AC329" s="41"/>
      <c r="AD329" s="41"/>
      <c r="AE329" s="41"/>
      <c r="AR329" s="226" t="s">
        <v>247</v>
      </c>
      <c r="AT329" s="226" t="s">
        <v>128</v>
      </c>
      <c r="AU329" s="226" t="s">
        <v>83</v>
      </c>
      <c r="AY329" s="20" t="s">
        <v>126</v>
      </c>
      <c r="BE329" s="227">
        <f>IF(N329="základní",J329,0)</f>
        <v>0</v>
      </c>
      <c r="BF329" s="227">
        <f>IF(N329="snížená",J329,0)</f>
        <v>0</v>
      </c>
      <c r="BG329" s="227">
        <f>IF(N329="zákl. přenesená",J329,0)</f>
        <v>0</v>
      </c>
      <c r="BH329" s="227">
        <f>IF(N329="sníž. přenesená",J329,0)</f>
        <v>0</v>
      </c>
      <c r="BI329" s="227">
        <f>IF(N329="nulová",J329,0)</f>
        <v>0</v>
      </c>
      <c r="BJ329" s="20" t="s">
        <v>81</v>
      </c>
      <c r="BK329" s="227">
        <f>ROUND(I329*H329,2)</f>
        <v>0</v>
      </c>
      <c r="BL329" s="20" t="s">
        <v>247</v>
      </c>
      <c r="BM329" s="226" t="s">
        <v>597</v>
      </c>
    </row>
    <row r="330" s="2" customFormat="1">
      <c r="A330" s="41"/>
      <c r="B330" s="42"/>
      <c r="C330" s="43"/>
      <c r="D330" s="228" t="s">
        <v>135</v>
      </c>
      <c r="E330" s="43"/>
      <c r="F330" s="229" t="s">
        <v>598</v>
      </c>
      <c r="G330" s="43"/>
      <c r="H330" s="43"/>
      <c r="I330" s="230"/>
      <c r="J330" s="43"/>
      <c r="K330" s="43"/>
      <c r="L330" s="47"/>
      <c r="M330" s="231"/>
      <c r="N330" s="232"/>
      <c r="O330" s="87"/>
      <c r="P330" s="87"/>
      <c r="Q330" s="87"/>
      <c r="R330" s="87"/>
      <c r="S330" s="87"/>
      <c r="T330" s="88"/>
      <c r="U330" s="41"/>
      <c r="V330" s="41"/>
      <c r="W330" s="41"/>
      <c r="X330" s="41"/>
      <c r="Y330" s="41"/>
      <c r="Z330" s="41"/>
      <c r="AA330" s="41"/>
      <c r="AB330" s="41"/>
      <c r="AC330" s="41"/>
      <c r="AD330" s="41"/>
      <c r="AE330" s="41"/>
      <c r="AT330" s="20" t="s">
        <v>135</v>
      </c>
      <c r="AU330" s="20" t="s">
        <v>83</v>
      </c>
    </row>
    <row r="331" s="13" customFormat="1">
      <c r="A331" s="13"/>
      <c r="B331" s="235"/>
      <c r="C331" s="236"/>
      <c r="D331" s="228" t="s">
        <v>139</v>
      </c>
      <c r="E331" s="237" t="s">
        <v>19</v>
      </c>
      <c r="F331" s="238" t="s">
        <v>455</v>
      </c>
      <c r="G331" s="236"/>
      <c r="H331" s="239">
        <v>282.89999999999998</v>
      </c>
      <c r="I331" s="240"/>
      <c r="J331" s="236"/>
      <c r="K331" s="236"/>
      <c r="L331" s="241"/>
      <c r="M331" s="242"/>
      <c r="N331" s="243"/>
      <c r="O331" s="243"/>
      <c r="P331" s="243"/>
      <c r="Q331" s="243"/>
      <c r="R331" s="243"/>
      <c r="S331" s="243"/>
      <c r="T331" s="244"/>
      <c r="U331" s="13"/>
      <c r="V331" s="13"/>
      <c r="W331" s="13"/>
      <c r="X331" s="13"/>
      <c r="Y331" s="13"/>
      <c r="Z331" s="13"/>
      <c r="AA331" s="13"/>
      <c r="AB331" s="13"/>
      <c r="AC331" s="13"/>
      <c r="AD331" s="13"/>
      <c r="AE331" s="13"/>
      <c r="AT331" s="245" t="s">
        <v>139</v>
      </c>
      <c r="AU331" s="245" t="s">
        <v>83</v>
      </c>
      <c r="AV331" s="13" t="s">
        <v>83</v>
      </c>
      <c r="AW331" s="13" t="s">
        <v>35</v>
      </c>
      <c r="AX331" s="13" t="s">
        <v>74</v>
      </c>
      <c r="AY331" s="245" t="s">
        <v>126</v>
      </c>
    </row>
    <row r="332" s="14" customFormat="1">
      <c r="A332" s="14"/>
      <c r="B332" s="246"/>
      <c r="C332" s="247"/>
      <c r="D332" s="228" t="s">
        <v>139</v>
      </c>
      <c r="E332" s="248" t="s">
        <v>19</v>
      </c>
      <c r="F332" s="249" t="s">
        <v>142</v>
      </c>
      <c r="G332" s="247"/>
      <c r="H332" s="250">
        <v>282.89999999999998</v>
      </c>
      <c r="I332" s="251"/>
      <c r="J332" s="247"/>
      <c r="K332" s="247"/>
      <c r="L332" s="252"/>
      <c r="M332" s="253"/>
      <c r="N332" s="254"/>
      <c r="O332" s="254"/>
      <c r="P332" s="254"/>
      <c r="Q332" s="254"/>
      <c r="R332" s="254"/>
      <c r="S332" s="254"/>
      <c r="T332" s="255"/>
      <c r="U332" s="14"/>
      <c r="V332" s="14"/>
      <c r="W332" s="14"/>
      <c r="X332" s="14"/>
      <c r="Y332" s="14"/>
      <c r="Z332" s="14"/>
      <c r="AA332" s="14"/>
      <c r="AB332" s="14"/>
      <c r="AC332" s="14"/>
      <c r="AD332" s="14"/>
      <c r="AE332" s="14"/>
      <c r="AT332" s="256" t="s">
        <v>139</v>
      </c>
      <c r="AU332" s="256" t="s">
        <v>83</v>
      </c>
      <c r="AV332" s="14" t="s">
        <v>133</v>
      </c>
      <c r="AW332" s="14" t="s">
        <v>35</v>
      </c>
      <c r="AX332" s="14" t="s">
        <v>81</v>
      </c>
      <c r="AY332" s="256" t="s">
        <v>126</v>
      </c>
    </row>
    <row r="333" s="2" customFormat="1" ht="16.5" customHeight="1">
      <c r="A333" s="41"/>
      <c r="B333" s="42"/>
      <c r="C333" s="215" t="s">
        <v>599</v>
      </c>
      <c r="D333" s="215" t="s">
        <v>128</v>
      </c>
      <c r="E333" s="216" t="s">
        <v>600</v>
      </c>
      <c r="F333" s="217" t="s">
        <v>601</v>
      </c>
      <c r="G333" s="218" t="s">
        <v>496</v>
      </c>
      <c r="H333" s="219">
        <v>43.75</v>
      </c>
      <c r="I333" s="220"/>
      <c r="J333" s="221">
        <f>ROUND(I333*H333,2)</f>
        <v>0</v>
      </c>
      <c r="K333" s="217" t="s">
        <v>132</v>
      </c>
      <c r="L333" s="47"/>
      <c r="M333" s="222" t="s">
        <v>19</v>
      </c>
      <c r="N333" s="223" t="s">
        <v>45</v>
      </c>
      <c r="O333" s="87"/>
      <c r="P333" s="224">
        <f>O333*H333</f>
        <v>0</v>
      </c>
      <c r="Q333" s="224">
        <v>1.0000000000000001E-05</v>
      </c>
      <c r="R333" s="224">
        <f>Q333*H333</f>
        <v>0.00043750000000000001</v>
      </c>
      <c r="S333" s="224">
        <v>0</v>
      </c>
      <c r="T333" s="225">
        <f>S333*H333</f>
        <v>0</v>
      </c>
      <c r="U333" s="41"/>
      <c r="V333" s="41"/>
      <c r="W333" s="41"/>
      <c r="X333" s="41"/>
      <c r="Y333" s="41"/>
      <c r="Z333" s="41"/>
      <c r="AA333" s="41"/>
      <c r="AB333" s="41"/>
      <c r="AC333" s="41"/>
      <c r="AD333" s="41"/>
      <c r="AE333" s="41"/>
      <c r="AR333" s="226" t="s">
        <v>247</v>
      </c>
      <c r="AT333" s="226" t="s">
        <v>128</v>
      </c>
      <c r="AU333" s="226" t="s">
        <v>83</v>
      </c>
      <c r="AY333" s="20" t="s">
        <v>126</v>
      </c>
      <c r="BE333" s="227">
        <f>IF(N333="základní",J333,0)</f>
        <v>0</v>
      </c>
      <c r="BF333" s="227">
        <f>IF(N333="snížená",J333,0)</f>
        <v>0</v>
      </c>
      <c r="BG333" s="227">
        <f>IF(N333="zákl. přenesená",J333,0)</f>
        <v>0</v>
      </c>
      <c r="BH333" s="227">
        <f>IF(N333="sníž. přenesená",J333,0)</f>
        <v>0</v>
      </c>
      <c r="BI333" s="227">
        <f>IF(N333="nulová",J333,0)</f>
        <v>0</v>
      </c>
      <c r="BJ333" s="20" t="s">
        <v>81</v>
      </c>
      <c r="BK333" s="227">
        <f>ROUND(I333*H333,2)</f>
        <v>0</v>
      </c>
      <c r="BL333" s="20" t="s">
        <v>247</v>
      </c>
      <c r="BM333" s="226" t="s">
        <v>602</v>
      </c>
    </row>
    <row r="334" s="2" customFormat="1">
      <c r="A334" s="41"/>
      <c r="B334" s="42"/>
      <c r="C334" s="43"/>
      <c r="D334" s="228" t="s">
        <v>135</v>
      </c>
      <c r="E334" s="43"/>
      <c r="F334" s="229" t="s">
        <v>603</v>
      </c>
      <c r="G334" s="43"/>
      <c r="H334" s="43"/>
      <c r="I334" s="230"/>
      <c r="J334" s="43"/>
      <c r="K334" s="43"/>
      <c r="L334" s="47"/>
      <c r="M334" s="231"/>
      <c r="N334" s="232"/>
      <c r="O334" s="87"/>
      <c r="P334" s="87"/>
      <c r="Q334" s="87"/>
      <c r="R334" s="87"/>
      <c r="S334" s="87"/>
      <c r="T334" s="88"/>
      <c r="U334" s="41"/>
      <c r="V334" s="41"/>
      <c r="W334" s="41"/>
      <c r="X334" s="41"/>
      <c r="Y334" s="41"/>
      <c r="Z334" s="41"/>
      <c r="AA334" s="41"/>
      <c r="AB334" s="41"/>
      <c r="AC334" s="41"/>
      <c r="AD334" s="41"/>
      <c r="AE334" s="41"/>
      <c r="AT334" s="20" t="s">
        <v>135</v>
      </c>
      <c r="AU334" s="20" t="s">
        <v>83</v>
      </c>
    </row>
    <row r="335" s="2" customFormat="1">
      <c r="A335" s="41"/>
      <c r="B335" s="42"/>
      <c r="C335" s="43"/>
      <c r="D335" s="233" t="s">
        <v>137</v>
      </c>
      <c r="E335" s="43"/>
      <c r="F335" s="234" t="s">
        <v>604</v>
      </c>
      <c r="G335" s="43"/>
      <c r="H335" s="43"/>
      <c r="I335" s="230"/>
      <c r="J335" s="43"/>
      <c r="K335" s="43"/>
      <c r="L335" s="47"/>
      <c r="M335" s="231"/>
      <c r="N335" s="232"/>
      <c r="O335" s="87"/>
      <c r="P335" s="87"/>
      <c r="Q335" s="87"/>
      <c r="R335" s="87"/>
      <c r="S335" s="87"/>
      <c r="T335" s="88"/>
      <c r="U335" s="41"/>
      <c r="V335" s="41"/>
      <c r="W335" s="41"/>
      <c r="X335" s="41"/>
      <c r="Y335" s="41"/>
      <c r="Z335" s="41"/>
      <c r="AA335" s="41"/>
      <c r="AB335" s="41"/>
      <c r="AC335" s="41"/>
      <c r="AD335" s="41"/>
      <c r="AE335" s="41"/>
      <c r="AT335" s="20" t="s">
        <v>137</v>
      </c>
      <c r="AU335" s="20" t="s">
        <v>83</v>
      </c>
    </row>
    <row r="336" s="13" customFormat="1">
      <c r="A336" s="13"/>
      <c r="B336" s="235"/>
      <c r="C336" s="236"/>
      <c r="D336" s="228" t="s">
        <v>139</v>
      </c>
      <c r="E336" s="237" t="s">
        <v>19</v>
      </c>
      <c r="F336" s="238" t="s">
        <v>605</v>
      </c>
      <c r="G336" s="236"/>
      <c r="H336" s="239">
        <v>43.75</v>
      </c>
      <c r="I336" s="240"/>
      <c r="J336" s="236"/>
      <c r="K336" s="236"/>
      <c r="L336" s="241"/>
      <c r="M336" s="242"/>
      <c r="N336" s="243"/>
      <c r="O336" s="243"/>
      <c r="P336" s="243"/>
      <c r="Q336" s="243"/>
      <c r="R336" s="243"/>
      <c r="S336" s="243"/>
      <c r="T336" s="244"/>
      <c r="U336" s="13"/>
      <c r="V336" s="13"/>
      <c r="W336" s="13"/>
      <c r="X336" s="13"/>
      <c r="Y336" s="13"/>
      <c r="Z336" s="13"/>
      <c r="AA336" s="13"/>
      <c r="AB336" s="13"/>
      <c r="AC336" s="13"/>
      <c r="AD336" s="13"/>
      <c r="AE336" s="13"/>
      <c r="AT336" s="245" t="s">
        <v>139</v>
      </c>
      <c r="AU336" s="245" t="s">
        <v>83</v>
      </c>
      <c r="AV336" s="13" t="s">
        <v>83</v>
      </c>
      <c r="AW336" s="13" t="s">
        <v>35</v>
      </c>
      <c r="AX336" s="13" t="s">
        <v>74</v>
      </c>
      <c r="AY336" s="245" t="s">
        <v>126</v>
      </c>
    </row>
    <row r="337" s="14" customFormat="1">
      <c r="A337" s="14"/>
      <c r="B337" s="246"/>
      <c r="C337" s="247"/>
      <c r="D337" s="228" t="s">
        <v>139</v>
      </c>
      <c r="E337" s="248" t="s">
        <v>19</v>
      </c>
      <c r="F337" s="249" t="s">
        <v>142</v>
      </c>
      <c r="G337" s="247"/>
      <c r="H337" s="250">
        <v>43.75</v>
      </c>
      <c r="I337" s="251"/>
      <c r="J337" s="247"/>
      <c r="K337" s="247"/>
      <c r="L337" s="252"/>
      <c r="M337" s="253"/>
      <c r="N337" s="254"/>
      <c r="O337" s="254"/>
      <c r="P337" s="254"/>
      <c r="Q337" s="254"/>
      <c r="R337" s="254"/>
      <c r="S337" s="254"/>
      <c r="T337" s="255"/>
      <c r="U337" s="14"/>
      <c r="V337" s="14"/>
      <c r="W337" s="14"/>
      <c r="X337" s="14"/>
      <c r="Y337" s="14"/>
      <c r="Z337" s="14"/>
      <c r="AA337" s="14"/>
      <c r="AB337" s="14"/>
      <c r="AC337" s="14"/>
      <c r="AD337" s="14"/>
      <c r="AE337" s="14"/>
      <c r="AT337" s="256" t="s">
        <v>139</v>
      </c>
      <c r="AU337" s="256" t="s">
        <v>83</v>
      </c>
      <c r="AV337" s="14" t="s">
        <v>133</v>
      </c>
      <c r="AW337" s="14" t="s">
        <v>35</v>
      </c>
      <c r="AX337" s="14" t="s">
        <v>81</v>
      </c>
      <c r="AY337" s="256" t="s">
        <v>126</v>
      </c>
    </row>
    <row r="338" s="2" customFormat="1" ht="16.5" customHeight="1">
      <c r="A338" s="41"/>
      <c r="B338" s="42"/>
      <c r="C338" s="282" t="s">
        <v>606</v>
      </c>
      <c r="D338" s="282" t="s">
        <v>473</v>
      </c>
      <c r="E338" s="283" t="s">
        <v>607</v>
      </c>
      <c r="F338" s="284" t="s">
        <v>608</v>
      </c>
      <c r="G338" s="285" t="s">
        <v>496</v>
      </c>
      <c r="H338" s="286">
        <v>48.125</v>
      </c>
      <c r="I338" s="287"/>
      <c r="J338" s="288">
        <f>ROUND(I338*H338,2)</f>
        <v>0</v>
      </c>
      <c r="K338" s="284" t="s">
        <v>132</v>
      </c>
      <c r="L338" s="289"/>
      <c r="M338" s="290" t="s">
        <v>19</v>
      </c>
      <c r="N338" s="291" t="s">
        <v>45</v>
      </c>
      <c r="O338" s="87"/>
      <c r="P338" s="224">
        <f>O338*H338</f>
        <v>0</v>
      </c>
      <c r="Q338" s="224">
        <v>0.00010000000000000001</v>
      </c>
      <c r="R338" s="224">
        <f>Q338*H338</f>
        <v>0.0048124999999999999</v>
      </c>
      <c r="S338" s="224">
        <v>0</v>
      </c>
      <c r="T338" s="225">
        <f>S338*H338</f>
        <v>0</v>
      </c>
      <c r="U338" s="41"/>
      <c r="V338" s="41"/>
      <c r="W338" s="41"/>
      <c r="X338" s="41"/>
      <c r="Y338" s="41"/>
      <c r="Z338" s="41"/>
      <c r="AA338" s="41"/>
      <c r="AB338" s="41"/>
      <c r="AC338" s="41"/>
      <c r="AD338" s="41"/>
      <c r="AE338" s="41"/>
      <c r="AR338" s="226" t="s">
        <v>476</v>
      </c>
      <c r="AT338" s="226" t="s">
        <v>473</v>
      </c>
      <c r="AU338" s="226" t="s">
        <v>83</v>
      </c>
      <c r="AY338" s="20" t="s">
        <v>126</v>
      </c>
      <c r="BE338" s="227">
        <f>IF(N338="základní",J338,0)</f>
        <v>0</v>
      </c>
      <c r="BF338" s="227">
        <f>IF(N338="snížená",J338,0)</f>
        <v>0</v>
      </c>
      <c r="BG338" s="227">
        <f>IF(N338="zákl. přenesená",J338,0)</f>
        <v>0</v>
      </c>
      <c r="BH338" s="227">
        <f>IF(N338="sníž. přenesená",J338,0)</f>
        <v>0</v>
      </c>
      <c r="BI338" s="227">
        <f>IF(N338="nulová",J338,0)</f>
        <v>0</v>
      </c>
      <c r="BJ338" s="20" t="s">
        <v>81</v>
      </c>
      <c r="BK338" s="227">
        <f>ROUND(I338*H338,2)</f>
        <v>0</v>
      </c>
      <c r="BL338" s="20" t="s">
        <v>247</v>
      </c>
      <c r="BM338" s="226" t="s">
        <v>609</v>
      </c>
    </row>
    <row r="339" s="2" customFormat="1">
      <c r="A339" s="41"/>
      <c r="B339" s="42"/>
      <c r="C339" s="43"/>
      <c r="D339" s="228" t="s">
        <v>135</v>
      </c>
      <c r="E339" s="43"/>
      <c r="F339" s="229" t="s">
        <v>608</v>
      </c>
      <c r="G339" s="43"/>
      <c r="H339" s="43"/>
      <c r="I339" s="230"/>
      <c r="J339" s="43"/>
      <c r="K339" s="43"/>
      <c r="L339" s="47"/>
      <c r="M339" s="231"/>
      <c r="N339" s="232"/>
      <c r="O339" s="87"/>
      <c r="P339" s="87"/>
      <c r="Q339" s="87"/>
      <c r="R339" s="87"/>
      <c r="S339" s="87"/>
      <c r="T339" s="88"/>
      <c r="U339" s="41"/>
      <c r="V339" s="41"/>
      <c r="W339" s="41"/>
      <c r="X339" s="41"/>
      <c r="Y339" s="41"/>
      <c r="Z339" s="41"/>
      <c r="AA339" s="41"/>
      <c r="AB339" s="41"/>
      <c r="AC339" s="41"/>
      <c r="AD339" s="41"/>
      <c r="AE339" s="41"/>
      <c r="AT339" s="20" t="s">
        <v>135</v>
      </c>
      <c r="AU339" s="20" t="s">
        <v>83</v>
      </c>
    </row>
    <row r="340" s="13" customFormat="1">
      <c r="A340" s="13"/>
      <c r="B340" s="235"/>
      <c r="C340" s="236"/>
      <c r="D340" s="228" t="s">
        <v>139</v>
      </c>
      <c r="E340" s="237" t="s">
        <v>19</v>
      </c>
      <c r="F340" s="238" t="s">
        <v>610</v>
      </c>
      <c r="G340" s="236"/>
      <c r="H340" s="239">
        <v>48.125</v>
      </c>
      <c r="I340" s="240"/>
      <c r="J340" s="236"/>
      <c r="K340" s="236"/>
      <c r="L340" s="241"/>
      <c r="M340" s="242"/>
      <c r="N340" s="243"/>
      <c r="O340" s="243"/>
      <c r="P340" s="243"/>
      <c r="Q340" s="243"/>
      <c r="R340" s="243"/>
      <c r="S340" s="243"/>
      <c r="T340" s="244"/>
      <c r="U340" s="13"/>
      <c r="V340" s="13"/>
      <c r="W340" s="13"/>
      <c r="X340" s="13"/>
      <c r="Y340" s="13"/>
      <c r="Z340" s="13"/>
      <c r="AA340" s="13"/>
      <c r="AB340" s="13"/>
      <c r="AC340" s="13"/>
      <c r="AD340" s="13"/>
      <c r="AE340" s="13"/>
      <c r="AT340" s="245" t="s">
        <v>139</v>
      </c>
      <c r="AU340" s="245" t="s">
        <v>83</v>
      </c>
      <c r="AV340" s="13" t="s">
        <v>83</v>
      </c>
      <c r="AW340" s="13" t="s">
        <v>35</v>
      </c>
      <c r="AX340" s="13" t="s">
        <v>74</v>
      </c>
      <c r="AY340" s="245" t="s">
        <v>126</v>
      </c>
    </row>
    <row r="341" s="14" customFormat="1">
      <c r="A341" s="14"/>
      <c r="B341" s="246"/>
      <c r="C341" s="247"/>
      <c r="D341" s="228" t="s">
        <v>139</v>
      </c>
      <c r="E341" s="248" t="s">
        <v>19</v>
      </c>
      <c r="F341" s="249" t="s">
        <v>142</v>
      </c>
      <c r="G341" s="247"/>
      <c r="H341" s="250">
        <v>48.125</v>
      </c>
      <c r="I341" s="251"/>
      <c r="J341" s="247"/>
      <c r="K341" s="247"/>
      <c r="L341" s="252"/>
      <c r="M341" s="253"/>
      <c r="N341" s="254"/>
      <c r="O341" s="254"/>
      <c r="P341" s="254"/>
      <c r="Q341" s="254"/>
      <c r="R341" s="254"/>
      <c r="S341" s="254"/>
      <c r="T341" s="255"/>
      <c r="U341" s="14"/>
      <c r="V341" s="14"/>
      <c r="W341" s="14"/>
      <c r="X341" s="14"/>
      <c r="Y341" s="14"/>
      <c r="Z341" s="14"/>
      <c r="AA341" s="14"/>
      <c r="AB341" s="14"/>
      <c r="AC341" s="14"/>
      <c r="AD341" s="14"/>
      <c r="AE341" s="14"/>
      <c r="AT341" s="256" t="s">
        <v>139</v>
      </c>
      <c r="AU341" s="256" t="s">
        <v>83</v>
      </c>
      <c r="AV341" s="14" t="s">
        <v>133</v>
      </c>
      <c r="AW341" s="14" t="s">
        <v>35</v>
      </c>
      <c r="AX341" s="14" t="s">
        <v>81</v>
      </c>
      <c r="AY341" s="256" t="s">
        <v>126</v>
      </c>
    </row>
    <row r="342" s="2" customFormat="1" ht="24.15" customHeight="1">
      <c r="A342" s="41"/>
      <c r="B342" s="42"/>
      <c r="C342" s="215" t="s">
        <v>611</v>
      </c>
      <c r="D342" s="215" t="s">
        <v>128</v>
      </c>
      <c r="E342" s="216" t="s">
        <v>612</v>
      </c>
      <c r="F342" s="217" t="s">
        <v>613</v>
      </c>
      <c r="G342" s="218" t="s">
        <v>349</v>
      </c>
      <c r="H342" s="219">
        <v>282.89999999999998</v>
      </c>
      <c r="I342" s="220"/>
      <c r="J342" s="221">
        <f>ROUND(I342*H342,2)</f>
        <v>0</v>
      </c>
      <c r="K342" s="217" t="s">
        <v>132</v>
      </c>
      <c r="L342" s="47"/>
      <c r="M342" s="222" t="s">
        <v>19</v>
      </c>
      <c r="N342" s="223" t="s">
        <v>45</v>
      </c>
      <c r="O342" s="87"/>
      <c r="P342" s="224">
        <f>O342*H342</f>
        <v>0</v>
      </c>
      <c r="Q342" s="224">
        <v>0</v>
      </c>
      <c r="R342" s="224">
        <f>Q342*H342</f>
        <v>0</v>
      </c>
      <c r="S342" s="224">
        <v>0.017780000000000001</v>
      </c>
      <c r="T342" s="225">
        <f>S342*H342</f>
        <v>5.0299619999999994</v>
      </c>
      <c r="U342" s="41"/>
      <c r="V342" s="41"/>
      <c r="W342" s="41"/>
      <c r="X342" s="41"/>
      <c r="Y342" s="41"/>
      <c r="Z342" s="41"/>
      <c r="AA342" s="41"/>
      <c r="AB342" s="41"/>
      <c r="AC342" s="41"/>
      <c r="AD342" s="41"/>
      <c r="AE342" s="41"/>
      <c r="AR342" s="226" t="s">
        <v>247</v>
      </c>
      <c r="AT342" s="226" t="s">
        <v>128</v>
      </c>
      <c r="AU342" s="226" t="s">
        <v>83</v>
      </c>
      <c r="AY342" s="20" t="s">
        <v>126</v>
      </c>
      <c r="BE342" s="227">
        <f>IF(N342="základní",J342,0)</f>
        <v>0</v>
      </c>
      <c r="BF342" s="227">
        <f>IF(N342="snížená",J342,0)</f>
        <v>0</v>
      </c>
      <c r="BG342" s="227">
        <f>IF(N342="zákl. přenesená",J342,0)</f>
        <v>0</v>
      </c>
      <c r="BH342" s="227">
        <f>IF(N342="sníž. přenesená",J342,0)</f>
        <v>0</v>
      </c>
      <c r="BI342" s="227">
        <f>IF(N342="nulová",J342,0)</f>
        <v>0</v>
      </c>
      <c r="BJ342" s="20" t="s">
        <v>81</v>
      </c>
      <c r="BK342" s="227">
        <f>ROUND(I342*H342,2)</f>
        <v>0</v>
      </c>
      <c r="BL342" s="20" t="s">
        <v>247</v>
      </c>
      <c r="BM342" s="226" t="s">
        <v>614</v>
      </c>
    </row>
    <row r="343" s="2" customFormat="1">
      <c r="A343" s="41"/>
      <c r="B343" s="42"/>
      <c r="C343" s="43"/>
      <c r="D343" s="228" t="s">
        <v>135</v>
      </c>
      <c r="E343" s="43"/>
      <c r="F343" s="229" t="s">
        <v>615</v>
      </c>
      <c r="G343" s="43"/>
      <c r="H343" s="43"/>
      <c r="I343" s="230"/>
      <c r="J343" s="43"/>
      <c r="K343" s="43"/>
      <c r="L343" s="47"/>
      <c r="M343" s="231"/>
      <c r="N343" s="232"/>
      <c r="O343" s="87"/>
      <c r="P343" s="87"/>
      <c r="Q343" s="87"/>
      <c r="R343" s="87"/>
      <c r="S343" s="87"/>
      <c r="T343" s="88"/>
      <c r="U343" s="41"/>
      <c r="V343" s="41"/>
      <c r="W343" s="41"/>
      <c r="X343" s="41"/>
      <c r="Y343" s="41"/>
      <c r="Z343" s="41"/>
      <c r="AA343" s="41"/>
      <c r="AB343" s="41"/>
      <c r="AC343" s="41"/>
      <c r="AD343" s="41"/>
      <c r="AE343" s="41"/>
      <c r="AT343" s="20" t="s">
        <v>135</v>
      </c>
      <c r="AU343" s="20" t="s">
        <v>83</v>
      </c>
    </row>
    <row r="344" s="2" customFormat="1">
      <c r="A344" s="41"/>
      <c r="B344" s="42"/>
      <c r="C344" s="43"/>
      <c r="D344" s="233" t="s">
        <v>137</v>
      </c>
      <c r="E344" s="43"/>
      <c r="F344" s="234" t="s">
        <v>616</v>
      </c>
      <c r="G344" s="43"/>
      <c r="H344" s="43"/>
      <c r="I344" s="230"/>
      <c r="J344" s="43"/>
      <c r="K344" s="43"/>
      <c r="L344" s="47"/>
      <c r="M344" s="231"/>
      <c r="N344" s="232"/>
      <c r="O344" s="87"/>
      <c r="P344" s="87"/>
      <c r="Q344" s="87"/>
      <c r="R344" s="87"/>
      <c r="S344" s="87"/>
      <c r="T344" s="88"/>
      <c r="U344" s="41"/>
      <c r="V344" s="41"/>
      <c r="W344" s="41"/>
      <c r="X344" s="41"/>
      <c r="Y344" s="41"/>
      <c r="Z344" s="41"/>
      <c r="AA344" s="41"/>
      <c r="AB344" s="41"/>
      <c r="AC344" s="41"/>
      <c r="AD344" s="41"/>
      <c r="AE344" s="41"/>
      <c r="AT344" s="20" t="s">
        <v>137</v>
      </c>
      <c r="AU344" s="20" t="s">
        <v>83</v>
      </c>
    </row>
    <row r="345" s="13" customFormat="1">
      <c r="A345" s="13"/>
      <c r="B345" s="235"/>
      <c r="C345" s="236"/>
      <c r="D345" s="228" t="s">
        <v>139</v>
      </c>
      <c r="E345" s="237" t="s">
        <v>19</v>
      </c>
      <c r="F345" s="238" t="s">
        <v>455</v>
      </c>
      <c r="G345" s="236"/>
      <c r="H345" s="239">
        <v>282.89999999999998</v>
      </c>
      <c r="I345" s="240"/>
      <c r="J345" s="236"/>
      <c r="K345" s="236"/>
      <c r="L345" s="241"/>
      <c r="M345" s="242"/>
      <c r="N345" s="243"/>
      <c r="O345" s="243"/>
      <c r="P345" s="243"/>
      <c r="Q345" s="243"/>
      <c r="R345" s="243"/>
      <c r="S345" s="243"/>
      <c r="T345" s="244"/>
      <c r="U345" s="13"/>
      <c r="V345" s="13"/>
      <c r="W345" s="13"/>
      <c r="X345" s="13"/>
      <c r="Y345" s="13"/>
      <c r="Z345" s="13"/>
      <c r="AA345" s="13"/>
      <c r="AB345" s="13"/>
      <c r="AC345" s="13"/>
      <c r="AD345" s="13"/>
      <c r="AE345" s="13"/>
      <c r="AT345" s="245" t="s">
        <v>139</v>
      </c>
      <c r="AU345" s="245" t="s">
        <v>83</v>
      </c>
      <c r="AV345" s="13" t="s">
        <v>83</v>
      </c>
      <c r="AW345" s="13" t="s">
        <v>35</v>
      </c>
      <c r="AX345" s="13" t="s">
        <v>74</v>
      </c>
      <c r="AY345" s="245" t="s">
        <v>126</v>
      </c>
    </row>
    <row r="346" s="14" customFormat="1">
      <c r="A346" s="14"/>
      <c r="B346" s="246"/>
      <c r="C346" s="247"/>
      <c r="D346" s="228" t="s">
        <v>139</v>
      </c>
      <c r="E346" s="248" t="s">
        <v>19</v>
      </c>
      <c r="F346" s="249" t="s">
        <v>142</v>
      </c>
      <c r="G346" s="247"/>
      <c r="H346" s="250">
        <v>282.89999999999998</v>
      </c>
      <c r="I346" s="251"/>
      <c r="J346" s="247"/>
      <c r="K346" s="247"/>
      <c r="L346" s="252"/>
      <c r="M346" s="253"/>
      <c r="N346" s="254"/>
      <c r="O346" s="254"/>
      <c r="P346" s="254"/>
      <c r="Q346" s="254"/>
      <c r="R346" s="254"/>
      <c r="S346" s="254"/>
      <c r="T346" s="255"/>
      <c r="U346" s="14"/>
      <c r="V346" s="14"/>
      <c r="W346" s="14"/>
      <c r="X346" s="14"/>
      <c r="Y346" s="14"/>
      <c r="Z346" s="14"/>
      <c r="AA346" s="14"/>
      <c r="AB346" s="14"/>
      <c r="AC346" s="14"/>
      <c r="AD346" s="14"/>
      <c r="AE346" s="14"/>
      <c r="AT346" s="256" t="s">
        <v>139</v>
      </c>
      <c r="AU346" s="256" t="s">
        <v>83</v>
      </c>
      <c r="AV346" s="14" t="s">
        <v>133</v>
      </c>
      <c r="AW346" s="14" t="s">
        <v>35</v>
      </c>
      <c r="AX346" s="14" t="s">
        <v>81</v>
      </c>
      <c r="AY346" s="256" t="s">
        <v>126</v>
      </c>
    </row>
    <row r="347" s="2" customFormat="1" ht="37.8" customHeight="1">
      <c r="A347" s="41"/>
      <c r="B347" s="42"/>
      <c r="C347" s="215" t="s">
        <v>617</v>
      </c>
      <c r="D347" s="215" t="s">
        <v>128</v>
      </c>
      <c r="E347" s="216" t="s">
        <v>618</v>
      </c>
      <c r="F347" s="217" t="s">
        <v>619</v>
      </c>
      <c r="G347" s="218" t="s">
        <v>496</v>
      </c>
      <c r="H347" s="219">
        <v>24.116</v>
      </c>
      <c r="I347" s="220"/>
      <c r="J347" s="221">
        <f>ROUND(I347*H347,2)</f>
        <v>0</v>
      </c>
      <c r="K347" s="217" t="s">
        <v>132</v>
      </c>
      <c r="L347" s="47"/>
      <c r="M347" s="222" t="s">
        <v>19</v>
      </c>
      <c r="N347" s="223" t="s">
        <v>45</v>
      </c>
      <c r="O347" s="87"/>
      <c r="P347" s="224">
        <f>O347*H347</f>
        <v>0</v>
      </c>
      <c r="Q347" s="224">
        <v>0</v>
      </c>
      <c r="R347" s="224">
        <f>Q347*H347</f>
        <v>0</v>
      </c>
      <c r="S347" s="224">
        <v>0.0046299999999999996</v>
      </c>
      <c r="T347" s="225">
        <f>S347*H347</f>
        <v>0.11165707999999999</v>
      </c>
      <c r="U347" s="41"/>
      <c r="V347" s="41"/>
      <c r="W347" s="41"/>
      <c r="X347" s="41"/>
      <c r="Y347" s="41"/>
      <c r="Z347" s="41"/>
      <c r="AA347" s="41"/>
      <c r="AB347" s="41"/>
      <c r="AC347" s="41"/>
      <c r="AD347" s="41"/>
      <c r="AE347" s="41"/>
      <c r="AR347" s="226" t="s">
        <v>247</v>
      </c>
      <c r="AT347" s="226" t="s">
        <v>128</v>
      </c>
      <c r="AU347" s="226" t="s">
        <v>83</v>
      </c>
      <c r="AY347" s="20" t="s">
        <v>126</v>
      </c>
      <c r="BE347" s="227">
        <f>IF(N347="základní",J347,0)</f>
        <v>0</v>
      </c>
      <c r="BF347" s="227">
        <f>IF(N347="snížená",J347,0)</f>
        <v>0</v>
      </c>
      <c r="BG347" s="227">
        <f>IF(N347="zákl. přenesená",J347,0)</f>
        <v>0</v>
      </c>
      <c r="BH347" s="227">
        <f>IF(N347="sníž. přenesená",J347,0)</f>
        <v>0</v>
      </c>
      <c r="BI347" s="227">
        <f>IF(N347="nulová",J347,0)</f>
        <v>0</v>
      </c>
      <c r="BJ347" s="20" t="s">
        <v>81</v>
      </c>
      <c r="BK347" s="227">
        <f>ROUND(I347*H347,2)</f>
        <v>0</v>
      </c>
      <c r="BL347" s="20" t="s">
        <v>247</v>
      </c>
      <c r="BM347" s="226" t="s">
        <v>620</v>
      </c>
    </row>
    <row r="348" s="2" customFormat="1">
      <c r="A348" s="41"/>
      <c r="B348" s="42"/>
      <c r="C348" s="43"/>
      <c r="D348" s="228" t="s">
        <v>135</v>
      </c>
      <c r="E348" s="43"/>
      <c r="F348" s="229" t="s">
        <v>621</v>
      </c>
      <c r="G348" s="43"/>
      <c r="H348" s="43"/>
      <c r="I348" s="230"/>
      <c r="J348" s="43"/>
      <c r="K348" s="43"/>
      <c r="L348" s="47"/>
      <c r="M348" s="231"/>
      <c r="N348" s="232"/>
      <c r="O348" s="87"/>
      <c r="P348" s="87"/>
      <c r="Q348" s="87"/>
      <c r="R348" s="87"/>
      <c r="S348" s="87"/>
      <c r="T348" s="88"/>
      <c r="U348" s="41"/>
      <c r="V348" s="41"/>
      <c r="W348" s="41"/>
      <c r="X348" s="41"/>
      <c r="Y348" s="41"/>
      <c r="Z348" s="41"/>
      <c r="AA348" s="41"/>
      <c r="AB348" s="41"/>
      <c r="AC348" s="41"/>
      <c r="AD348" s="41"/>
      <c r="AE348" s="41"/>
      <c r="AT348" s="20" t="s">
        <v>135</v>
      </c>
      <c r="AU348" s="20" t="s">
        <v>83</v>
      </c>
    </row>
    <row r="349" s="2" customFormat="1">
      <c r="A349" s="41"/>
      <c r="B349" s="42"/>
      <c r="C349" s="43"/>
      <c r="D349" s="233" t="s">
        <v>137</v>
      </c>
      <c r="E349" s="43"/>
      <c r="F349" s="234" t="s">
        <v>622</v>
      </c>
      <c r="G349" s="43"/>
      <c r="H349" s="43"/>
      <c r="I349" s="230"/>
      <c r="J349" s="43"/>
      <c r="K349" s="43"/>
      <c r="L349" s="47"/>
      <c r="M349" s="231"/>
      <c r="N349" s="232"/>
      <c r="O349" s="87"/>
      <c r="P349" s="87"/>
      <c r="Q349" s="87"/>
      <c r="R349" s="87"/>
      <c r="S349" s="87"/>
      <c r="T349" s="88"/>
      <c r="U349" s="41"/>
      <c r="V349" s="41"/>
      <c r="W349" s="41"/>
      <c r="X349" s="41"/>
      <c r="Y349" s="41"/>
      <c r="Z349" s="41"/>
      <c r="AA349" s="41"/>
      <c r="AB349" s="41"/>
      <c r="AC349" s="41"/>
      <c r="AD349" s="41"/>
      <c r="AE349" s="41"/>
      <c r="AT349" s="20" t="s">
        <v>137</v>
      </c>
      <c r="AU349" s="20" t="s">
        <v>83</v>
      </c>
    </row>
    <row r="350" s="13" customFormat="1">
      <c r="A350" s="13"/>
      <c r="B350" s="235"/>
      <c r="C350" s="236"/>
      <c r="D350" s="228" t="s">
        <v>139</v>
      </c>
      <c r="E350" s="237" t="s">
        <v>19</v>
      </c>
      <c r="F350" s="238" t="s">
        <v>623</v>
      </c>
      <c r="G350" s="236"/>
      <c r="H350" s="239">
        <v>24.116</v>
      </c>
      <c r="I350" s="240"/>
      <c r="J350" s="236"/>
      <c r="K350" s="236"/>
      <c r="L350" s="241"/>
      <c r="M350" s="242"/>
      <c r="N350" s="243"/>
      <c r="O350" s="243"/>
      <c r="P350" s="243"/>
      <c r="Q350" s="243"/>
      <c r="R350" s="243"/>
      <c r="S350" s="243"/>
      <c r="T350" s="244"/>
      <c r="U350" s="13"/>
      <c r="V350" s="13"/>
      <c r="W350" s="13"/>
      <c r="X350" s="13"/>
      <c r="Y350" s="13"/>
      <c r="Z350" s="13"/>
      <c r="AA350" s="13"/>
      <c r="AB350" s="13"/>
      <c r="AC350" s="13"/>
      <c r="AD350" s="13"/>
      <c r="AE350" s="13"/>
      <c r="AT350" s="245" t="s">
        <v>139</v>
      </c>
      <c r="AU350" s="245" t="s">
        <v>83</v>
      </c>
      <c r="AV350" s="13" t="s">
        <v>83</v>
      </c>
      <c r="AW350" s="13" t="s">
        <v>35</v>
      </c>
      <c r="AX350" s="13" t="s">
        <v>74</v>
      </c>
      <c r="AY350" s="245" t="s">
        <v>126</v>
      </c>
    </row>
    <row r="351" s="14" customFormat="1">
      <c r="A351" s="14"/>
      <c r="B351" s="246"/>
      <c r="C351" s="247"/>
      <c r="D351" s="228" t="s">
        <v>139</v>
      </c>
      <c r="E351" s="248" t="s">
        <v>19</v>
      </c>
      <c r="F351" s="249" t="s">
        <v>142</v>
      </c>
      <c r="G351" s="247"/>
      <c r="H351" s="250">
        <v>24.116</v>
      </c>
      <c r="I351" s="251"/>
      <c r="J351" s="247"/>
      <c r="K351" s="247"/>
      <c r="L351" s="252"/>
      <c r="M351" s="253"/>
      <c r="N351" s="254"/>
      <c r="O351" s="254"/>
      <c r="P351" s="254"/>
      <c r="Q351" s="254"/>
      <c r="R351" s="254"/>
      <c r="S351" s="254"/>
      <c r="T351" s="255"/>
      <c r="U351" s="14"/>
      <c r="V351" s="14"/>
      <c r="W351" s="14"/>
      <c r="X351" s="14"/>
      <c r="Y351" s="14"/>
      <c r="Z351" s="14"/>
      <c r="AA351" s="14"/>
      <c r="AB351" s="14"/>
      <c r="AC351" s="14"/>
      <c r="AD351" s="14"/>
      <c r="AE351" s="14"/>
      <c r="AT351" s="256" t="s">
        <v>139</v>
      </c>
      <c r="AU351" s="256" t="s">
        <v>83</v>
      </c>
      <c r="AV351" s="14" t="s">
        <v>133</v>
      </c>
      <c r="AW351" s="14" t="s">
        <v>35</v>
      </c>
      <c r="AX351" s="14" t="s">
        <v>81</v>
      </c>
      <c r="AY351" s="256" t="s">
        <v>126</v>
      </c>
    </row>
    <row r="352" s="2" customFormat="1" ht="24.15" customHeight="1">
      <c r="A352" s="41"/>
      <c r="B352" s="42"/>
      <c r="C352" s="215" t="s">
        <v>624</v>
      </c>
      <c r="D352" s="215" t="s">
        <v>128</v>
      </c>
      <c r="E352" s="216" t="s">
        <v>625</v>
      </c>
      <c r="F352" s="217" t="s">
        <v>626</v>
      </c>
      <c r="G352" s="218" t="s">
        <v>349</v>
      </c>
      <c r="H352" s="219">
        <v>282.89999999999998</v>
      </c>
      <c r="I352" s="220"/>
      <c r="J352" s="221">
        <f>ROUND(I352*H352,2)</f>
        <v>0</v>
      </c>
      <c r="K352" s="217" t="s">
        <v>132</v>
      </c>
      <c r="L352" s="47"/>
      <c r="M352" s="222" t="s">
        <v>19</v>
      </c>
      <c r="N352" s="223" t="s">
        <v>45</v>
      </c>
      <c r="O352" s="87"/>
      <c r="P352" s="224">
        <f>O352*H352</f>
        <v>0</v>
      </c>
      <c r="Q352" s="224">
        <v>0</v>
      </c>
      <c r="R352" s="224">
        <f>Q352*H352</f>
        <v>0</v>
      </c>
      <c r="S352" s="224">
        <v>0</v>
      </c>
      <c r="T352" s="225">
        <f>S352*H352</f>
        <v>0</v>
      </c>
      <c r="U352" s="41"/>
      <c r="V352" s="41"/>
      <c r="W352" s="41"/>
      <c r="X352" s="41"/>
      <c r="Y352" s="41"/>
      <c r="Z352" s="41"/>
      <c r="AA352" s="41"/>
      <c r="AB352" s="41"/>
      <c r="AC352" s="41"/>
      <c r="AD352" s="41"/>
      <c r="AE352" s="41"/>
      <c r="AR352" s="226" t="s">
        <v>247</v>
      </c>
      <c r="AT352" s="226" t="s">
        <v>128</v>
      </c>
      <c r="AU352" s="226" t="s">
        <v>83</v>
      </c>
      <c r="AY352" s="20" t="s">
        <v>126</v>
      </c>
      <c r="BE352" s="227">
        <f>IF(N352="základní",J352,0)</f>
        <v>0</v>
      </c>
      <c r="BF352" s="227">
        <f>IF(N352="snížená",J352,0)</f>
        <v>0</v>
      </c>
      <c r="BG352" s="227">
        <f>IF(N352="zákl. přenesená",J352,0)</f>
        <v>0</v>
      </c>
      <c r="BH352" s="227">
        <f>IF(N352="sníž. přenesená",J352,0)</f>
        <v>0</v>
      </c>
      <c r="BI352" s="227">
        <f>IF(N352="nulová",J352,0)</f>
        <v>0</v>
      </c>
      <c r="BJ352" s="20" t="s">
        <v>81</v>
      </c>
      <c r="BK352" s="227">
        <f>ROUND(I352*H352,2)</f>
        <v>0</v>
      </c>
      <c r="BL352" s="20" t="s">
        <v>247</v>
      </c>
      <c r="BM352" s="226" t="s">
        <v>627</v>
      </c>
    </row>
    <row r="353" s="2" customFormat="1">
      <c r="A353" s="41"/>
      <c r="B353" s="42"/>
      <c r="C353" s="43"/>
      <c r="D353" s="228" t="s">
        <v>135</v>
      </c>
      <c r="E353" s="43"/>
      <c r="F353" s="229" t="s">
        <v>628</v>
      </c>
      <c r="G353" s="43"/>
      <c r="H353" s="43"/>
      <c r="I353" s="230"/>
      <c r="J353" s="43"/>
      <c r="K353" s="43"/>
      <c r="L353" s="47"/>
      <c r="M353" s="231"/>
      <c r="N353" s="232"/>
      <c r="O353" s="87"/>
      <c r="P353" s="87"/>
      <c r="Q353" s="87"/>
      <c r="R353" s="87"/>
      <c r="S353" s="87"/>
      <c r="T353" s="88"/>
      <c r="U353" s="41"/>
      <c r="V353" s="41"/>
      <c r="W353" s="41"/>
      <c r="X353" s="41"/>
      <c r="Y353" s="41"/>
      <c r="Z353" s="41"/>
      <c r="AA353" s="41"/>
      <c r="AB353" s="41"/>
      <c r="AC353" s="41"/>
      <c r="AD353" s="41"/>
      <c r="AE353" s="41"/>
      <c r="AT353" s="20" t="s">
        <v>135</v>
      </c>
      <c r="AU353" s="20" t="s">
        <v>83</v>
      </c>
    </row>
    <row r="354" s="2" customFormat="1">
      <c r="A354" s="41"/>
      <c r="B354" s="42"/>
      <c r="C354" s="43"/>
      <c r="D354" s="233" t="s">
        <v>137</v>
      </c>
      <c r="E354" s="43"/>
      <c r="F354" s="234" t="s">
        <v>629</v>
      </c>
      <c r="G354" s="43"/>
      <c r="H354" s="43"/>
      <c r="I354" s="230"/>
      <c r="J354" s="43"/>
      <c r="K354" s="43"/>
      <c r="L354" s="47"/>
      <c r="M354" s="231"/>
      <c r="N354" s="232"/>
      <c r="O354" s="87"/>
      <c r="P354" s="87"/>
      <c r="Q354" s="87"/>
      <c r="R354" s="87"/>
      <c r="S354" s="87"/>
      <c r="T354" s="88"/>
      <c r="U354" s="41"/>
      <c r="V354" s="41"/>
      <c r="W354" s="41"/>
      <c r="X354" s="41"/>
      <c r="Y354" s="41"/>
      <c r="Z354" s="41"/>
      <c r="AA354" s="41"/>
      <c r="AB354" s="41"/>
      <c r="AC354" s="41"/>
      <c r="AD354" s="41"/>
      <c r="AE354" s="41"/>
      <c r="AT354" s="20" t="s">
        <v>137</v>
      </c>
      <c r="AU354" s="20" t="s">
        <v>83</v>
      </c>
    </row>
    <row r="355" s="13" customFormat="1">
      <c r="A355" s="13"/>
      <c r="B355" s="235"/>
      <c r="C355" s="236"/>
      <c r="D355" s="228" t="s">
        <v>139</v>
      </c>
      <c r="E355" s="237" t="s">
        <v>19</v>
      </c>
      <c r="F355" s="238" t="s">
        <v>455</v>
      </c>
      <c r="G355" s="236"/>
      <c r="H355" s="239">
        <v>282.89999999999998</v>
      </c>
      <c r="I355" s="240"/>
      <c r="J355" s="236"/>
      <c r="K355" s="236"/>
      <c r="L355" s="241"/>
      <c r="M355" s="242"/>
      <c r="N355" s="243"/>
      <c r="O355" s="243"/>
      <c r="P355" s="243"/>
      <c r="Q355" s="243"/>
      <c r="R355" s="243"/>
      <c r="S355" s="243"/>
      <c r="T355" s="244"/>
      <c r="U355" s="13"/>
      <c r="V355" s="13"/>
      <c r="W355" s="13"/>
      <c r="X355" s="13"/>
      <c r="Y355" s="13"/>
      <c r="Z355" s="13"/>
      <c r="AA355" s="13"/>
      <c r="AB355" s="13"/>
      <c r="AC355" s="13"/>
      <c r="AD355" s="13"/>
      <c r="AE355" s="13"/>
      <c r="AT355" s="245" t="s">
        <v>139</v>
      </c>
      <c r="AU355" s="245" t="s">
        <v>83</v>
      </c>
      <c r="AV355" s="13" t="s">
        <v>83</v>
      </c>
      <c r="AW355" s="13" t="s">
        <v>35</v>
      </c>
      <c r="AX355" s="13" t="s">
        <v>74</v>
      </c>
      <c r="AY355" s="245" t="s">
        <v>126</v>
      </c>
    </row>
    <row r="356" s="14" customFormat="1">
      <c r="A356" s="14"/>
      <c r="B356" s="246"/>
      <c r="C356" s="247"/>
      <c r="D356" s="228" t="s">
        <v>139</v>
      </c>
      <c r="E356" s="248" t="s">
        <v>19</v>
      </c>
      <c r="F356" s="249" t="s">
        <v>142</v>
      </c>
      <c r="G356" s="247"/>
      <c r="H356" s="250">
        <v>282.89999999999998</v>
      </c>
      <c r="I356" s="251"/>
      <c r="J356" s="247"/>
      <c r="K356" s="247"/>
      <c r="L356" s="252"/>
      <c r="M356" s="253"/>
      <c r="N356" s="254"/>
      <c r="O356" s="254"/>
      <c r="P356" s="254"/>
      <c r="Q356" s="254"/>
      <c r="R356" s="254"/>
      <c r="S356" s="254"/>
      <c r="T356" s="255"/>
      <c r="U356" s="14"/>
      <c r="V356" s="14"/>
      <c r="W356" s="14"/>
      <c r="X356" s="14"/>
      <c r="Y356" s="14"/>
      <c r="Z356" s="14"/>
      <c r="AA356" s="14"/>
      <c r="AB356" s="14"/>
      <c r="AC356" s="14"/>
      <c r="AD356" s="14"/>
      <c r="AE356" s="14"/>
      <c r="AT356" s="256" t="s">
        <v>139</v>
      </c>
      <c r="AU356" s="256" t="s">
        <v>83</v>
      </c>
      <c r="AV356" s="14" t="s">
        <v>133</v>
      </c>
      <c r="AW356" s="14" t="s">
        <v>35</v>
      </c>
      <c r="AX356" s="14" t="s">
        <v>81</v>
      </c>
      <c r="AY356" s="256" t="s">
        <v>126</v>
      </c>
    </row>
    <row r="357" s="2" customFormat="1" ht="33" customHeight="1">
      <c r="A357" s="41"/>
      <c r="B357" s="42"/>
      <c r="C357" s="215" t="s">
        <v>630</v>
      </c>
      <c r="D357" s="215" t="s">
        <v>128</v>
      </c>
      <c r="E357" s="216" t="s">
        <v>631</v>
      </c>
      <c r="F357" s="217" t="s">
        <v>632</v>
      </c>
      <c r="G357" s="218" t="s">
        <v>496</v>
      </c>
      <c r="H357" s="219">
        <v>24.116</v>
      </c>
      <c r="I357" s="220"/>
      <c r="J357" s="221">
        <f>ROUND(I357*H357,2)</f>
        <v>0</v>
      </c>
      <c r="K357" s="217" t="s">
        <v>132</v>
      </c>
      <c r="L357" s="47"/>
      <c r="M357" s="222" t="s">
        <v>19</v>
      </c>
      <c r="N357" s="223" t="s">
        <v>45</v>
      </c>
      <c r="O357" s="87"/>
      <c r="P357" s="224">
        <f>O357*H357</f>
        <v>0</v>
      </c>
      <c r="Q357" s="224">
        <v>0</v>
      </c>
      <c r="R357" s="224">
        <f>Q357*H357</f>
        <v>0</v>
      </c>
      <c r="S357" s="224">
        <v>0</v>
      </c>
      <c r="T357" s="225">
        <f>S357*H357</f>
        <v>0</v>
      </c>
      <c r="U357" s="41"/>
      <c r="V357" s="41"/>
      <c r="W357" s="41"/>
      <c r="X357" s="41"/>
      <c r="Y357" s="41"/>
      <c r="Z357" s="41"/>
      <c r="AA357" s="41"/>
      <c r="AB357" s="41"/>
      <c r="AC357" s="41"/>
      <c r="AD357" s="41"/>
      <c r="AE357" s="41"/>
      <c r="AR357" s="226" t="s">
        <v>247</v>
      </c>
      <c r="AT357" s="226" t="s">
        <v>128</v>
      </c>
      <c r="AU357" s="226" t="s">
        <v>83</v>
      </c>
      <c r="AY357" s="20" t="s">
        <v>126</v>
      </c>
      <c r="BE357" s="227">
        <f>IF(N357="základní",J357,0)</f>
        <v>0</v>
      </c>
      <c r="BF357" s="227">
        <f>IF(N357="snížená",J357,0)</f>
        <v>0</v>
      </c>
      <c r="BG357" s="227">
        <f>IF(N357="zákl. přenesená",J357,0)</f>
        <v>0</v>
      </c>
      <c r="BH357" s="227">
        <f>IF(N357="sníž. přenesená",J357,0)</f>
        <v>0</v>
      </c>
      <c r="BI357" s="227">
        <f>IF(N357="nulová",J357,0)</f>
        <v>0</v>
      </c>
      <c r="BJ357" s="20" t="s">
        <v>81</v>
      </c>
      <c r="BK357" s="227">
        <f>ROUND(I357*H357,2)</f>
        <v>0</v>
      </c>
      <c r="BL357" s="20" t="s">
        <v>247</v>
      </c>
      <c r="BM357" s="226" t="s">
        <v>633</v>
      </c>
    </row>
    <row r="358" s="2" customFormat="1">
      <c r="A358" s="41"/>
      <c r="B358" s="42"/>
      <c r="C358" s="43"/>
      <c r="D358" s="228" t="s">
        <v>135</v>
      </c>
      <c r="E358" s="43"/>
      <c r="F358" s="229" t="s">
        <v>634</v>
      </c>
      <c r="G358" s="43"/>
      <c r="H358" s="43"/>
      <c r="I358" s="230"/>
      <c r="J358" s="43"/>
      <c r="K358" s="43"/>
      <c r="L358" s="47"/>
      <c r="M358" s="231"/>
      <c r="N358" s="232"/>
      <c r="O358" s="87"/>
      <c r="P358" s="87"/>
      <c r="Q358" s="87"/>
      <c r="R358" s="87"/>
      <c r="S358" s="87"/>
      <c r="T358" s="88"/>
      <c r="U358" s="41"/>
      <c r="V358" s="41"/>
      <c r="W358" s="41"/>
      <c r="X358" s="41"/>
      <c r="Y358" s="41"/>
      <c r="Z358" s="41"/>
      <c r="AA358" s="41"/>
      <c r="AB358" s="41"/>
      <c r="AC358" s="41"/>
      <c r="AD358" s="41"/>
      <c r="AE358" s="41"/>
      <c r="AT358" s="20" t="s">
        <v>135</v>
      </c>
      <c r="AU358" s="20" t="s">
        <v>83</v>
      </c>
    </row>
    <row r="359" s="2" customFormat="1">
      <c r="A359" s="41"/>
      <c r="B359" s="42"/>
      <c r="C359" s="43"/>
      <c r="D359" s="233" t="s">
        <v>137</v>
      </c>
      <c r="E359" s="43"/>
      <c r="F359" s="234" t="s">
        <v>635</v>
      </c>
      <c r="G359" s="43"/>
      <c r="H359" s="43"/>
      <c r="I359" s="230"/>
      <c r="J359" s="43"/>
      <c r="K359" s="43"/>
      <c r="L359" s="47"/>
      <c r="M359" s="231"/>
      <c r="N359" s="232"/>
      <c r="O359" s="87"/>
      <c r="P359" s="87"/>
      <c r="Q359" s="87"/>
      <c r="R359" s="87"/>
      <c r="S359" s="87"/>
      <c r="T359" s="88"/>
      <c r="U359" s="41"/>
      <c r="V359" s="41"/>
      <c r="W359" s="41"/>
      <c r="X359" s="41"/>
      <c r="Y359" s="41"/>
      <c r="Z359" s="41"/>
      <c r="AA359" s="41"/>
      <c r="AB359" s="41"/>
      <c r="AC359" s="41"/>
      <c r="AD359" s="41"/>
      <c r="AE359" s="41"/>
      <c r="AT359" s="20" t="s">
        <v>137</v>
      </c>
      <c r="AU359" s="20" t="s">
        <v>83</v>
      </c>
    </row>
    <row r="360" s="13" customFormat="1">
      <c r="A360" s="13"/>
      <c r="B360" s="235"/>
      <c r="C360" s="236"/>
      <c r="D360" s="228" t="s">
        <v>139</v>
      </c>
      <c r="E360" s="237" t="s">
        <v>19</v>
      </c>
      <c r="F360" s="238" t="s">
        <v>623</v>
      </c>
      <c r="G360" s="236"/>
      <c r="H360" s="239">
        <v>24.116</v>
      </c>
      <c r="I360" s="240"/>
      <c r="J360" s="236"/>
      <c r="K360" s="236"/>
      <c r="L360" s="241"/>
      <c r="M360" s="242"/>
      <c r="N360" s="243"/>
      <c r="O360" s="243"/>
      <c r="P360" s="243"/>
      <c r="Q360" s="243"/>
      <c r="R360" s="243"/>
      <c r="S360" s="243"/>
      <c r="T360" s="244"/>
      <c r="U360" s="13"/>
      <c r="V360" s="13"/>
      <c r="W360" s="13"/>
      <c r="X360" s="13"/>
      <c r="Y360" s="13"/>
      <c r="Z360" s="13"/>
      <c r="AA360" s="13"/>
      <c r="AB360" s="13"/>
      <c r="AC360" s="13"/>
      <c r="AD360" s="13"/>
      <c r="AE360" s="13"/>
      <c r="AT360" s="245" t="s">
        <v>139</v>
      </c>
      <c r="AU360" s="245" t="s">
        <v>83</v>
      </c>
      <c r="AV360" s="13" t="s">
        <v>83</v>
      </c>
      <c r="AW360" s="13" t="s">
        <v>35</v>
      </c>
      <c r="AX360" s="13" t="s">
        <v>74</v>
      </c>
      <c r="AY360" s="245" t="s">
        <v>126</v>
      </c>
    </row>
    <row r="361" s="14" customFormat="1">
      <c r="A361" s="14"/>
      <c r="B361" s="246"/>
      <c r="C361" s="247"/>
      <c r="D361" s="228" t="s">
        <v>139</v>
      </c>
      <c r="E361" s="248" t="s">
        <v>19</v>
      </c>
      <c r="F361" s="249" t="s">
        <v>142</v>
      </c>
      <c r="G361" s="247"/>
      <c r="H361" s="250">
        <v>24.116</v>
      </c>
      <c r="I361" s="251"/>
      <c r="J361" s="247"/>
      <c r="K361" s="247"/>
      <c r="L361" s="252"/>
      <c r="M361" s="253"/>
      <c r="N361" s="254"/>
      <c r="O361" s="254"/>
      <c r="P361" s="254"/>
      <c r="Q361" s="254"/>
      <c r="R361" s="254"/>
      <c r="S361" s="254"/>
      <c r="T361" s="255"/>
      <c r="U361" s="14"/>
      <c r="V361" s="14"/>
      <c r="W361" s="14"/>
      <c r="X361" s="14"/>
      <c r="Y361" s="14"/>
      <c r="Z361" s="14"/>
      <c r="AA361" s="14"/>
      <c r="AB361" s="14"/>
      <c r="AC361" s="14"/>
      <c r="AD361" s="14"/>
      <c r="AE361" s="14"/>
      <c r="AT361" s="256" t="s">
        <v>139</v>
      </c>
      <c r="AU361" s="256" t="s">
        <v>83</v>
      </c>
      <c r="AV361" s="14" t="s">
        <v>133</v>
      </c>
      <c r="AW361" s="14" t="s">
        <v>35</v>
      </c>
      <c r="AX361" s="14" t="s">
        <v>81</v>
      </c>
      <c r="AY361" s="256" t="s">
        <v>126</v>
      </c>
    </row>
    <row r="362" s="2" customFormat="1" ht="33" customHeight="1">
      <c r="A362" s="41"/>
      <c r="B362" s="42"/>
      <c r="C362" s="215" t="s">
        <v>636</v>
      </c>
      <c r="D362" s="215" t="s">
        <v>128</v>
      </c>
      <c r="E362" s="216" t="s">
        <v>637</v>
      </c>
      <c r="F362" s="217" t="s">
        <v>638</v>
      </c>
      <c r="G362" s="218" t="s">
        <v>349</v>
      </c>
      <c r="H362" s="219">
        <v>339.48000000000002</v>
      </c>
      <c r="I362" s="220"/>
      <c r="J362" s="221">
        <f>ROUND(I362*H362,2)</f>
        <v>0</v>
      </c>
      <c r="K362" s="217" t="s">
        <v>132</v>
      </c>
      <c r="L362" s="47"/>
      <c r="M362" s="222" t="s">
        <v>19</v>
      </c>
      <c r="N362" s="223" t="s">
        <v>45</v>
      </c>
      <c r="O362" s="87"/>
      <c r="P362" s="224">
        <f>O362*H362</f>
        <v>0</v>
      </c>
      <c r="Q362" s="224">
        <v>0</v>
      </c>
      <c r="R362" s="224">
        <f>Q362*H362</f>
        <v>0</v>
      </c>
      <c r="S362" s="224">
        <v>0</v>
      </c>
      <c r="T362" s="225">
        <f>S362*H362</f>
        <v>0</v>
      </c>
      <c r="U362" s="41"/>
      <c r="V362" s="41"/>
      <c r="W362" s="41"/>
      <c r="X362" s="41"/>
      <c r="Y362" s="41"/>
      <c r="Z362" s="41"/>
      <c r="AA362" s="41"/>
      <c r="AB362" s="41"/>
      <c r="AC362" s="41"/>
      <c r="AD362" s="41"/>
      <c r="AE362" s="41"/>
      <c r="AR362" s="226" t="s">
        <v>247</v>
      </c>
      <c r="AT362" s="226" t="s">
        <v>128</v>
      </c>
      <c r="AU362" s="226" t="s">
        <v>83</v>
      </c>
      <c r="AY362" s="20" t="s">
        <v>126</v>
      </c>
      <c r="BE362" s="227">
        <f>IF(N362="základní",J362,0)</f>
        <v>0</v>
      </c>
      <c r="BF362" s="227">
        <f>IF(N362="snížená",J362,0)</f>
        <v>0</v>
      </c>
      <c r="BG362" s="227">
        <f>IF(N362="zákl. přenesená",J362,0)</f>
        <v>0</v>
      </c>
      <c r="BH362" s="227">
        <f>IF(N362="sníž. přenesená",J362,0)</f>
        <v>0</v>
      </c>
      <c r="BI362" s="227">
        <f>IF(N362="nulová",J362,0)</f>
        <v>0</v>
      </c>
      <c r="BJ362" s="20" t="s">
        <v>81</v>
      </c>
      <c r="BK362" s="227">
        <f>ROUND(I362*H362,2)</f>
        <v>0</v>
      </c>
      <c r="BL362" s="20" t="s">
        <v>247</v>
      </c>
      <c r="BM362" s="226" t="s">
        <v>639</v>
      </c>
    </row>
    <row r="363" s="2" customFormat="1">
      <c r="A363" s="41"/>
      <c r="B363" s="42"/>
      <c r="C363" s="43"/>
      <c r="D363" s="228" t="s">
        <v>135</v>
      </c>
      <c r="E363" s="43"/>
      <c r="F363" s="229" t="s">
        <v>640</v>
      </c>
      <c r="G363" s="43"/>
      <c r="H363" s="43"/>
      <c r="I363" s="230"/>
      <c r="J363" s="43"/>
      <c r="K363" s="43"/>
      <c r="L363" s="47"/>
      <c r="M363" s="231"/>
      <c r="N363" s="232"/>
      <c r="O363" s="87"/>
      <c r="P363" s="87"/>
      <c r="Q363" s="87"/>
      <c r="R363" s="87"/>
      <c r="S363" s="87"/>
      <c r="T363" s="88"/>
      <c r="U363" s="41"/>
      <c r="V363" s="41"/>
      <c r="W363" s="41"/>
      <c r="X363" s="41"/>
      <c r="Y363" s="41"/>
      <c r="Z363" s="41"/>
      <c r="AA363" s="41"/>
      <c r="AB363" s="41"/>
      <c r="AC363" s="41"/>
      <c r="AD363" s="41"/>
      <c r="AE363" s="41"/>
      <c r="AT363" s="20" t="s">
        <v>135</v>
      </c>
      <c r="AU363" s="20" t="s">
        <v>83</v>
      </c>
    </row>
    <row r="364" s="2" customFormat="1">
      <c r="A364" s="41"/>
      <c r="B364" s="42"/>
      <c r="C364" s="43"/>
      <c r="D364" s="233" t="s">
        <v>137</v>
      </c>
      <c r="E364" s="43"/>
      <c r="F364" s="234" t="s">
        <v>641</v>
      </c>
      <c r="G364" s="43"/>
      <c r="H364" s="43"/>
      <c r="I364" s="230"/>
      <c r="J364" s="43"/>
      <c r="K364" s="43"/>
      <c r="L364" s="47"/>
      <c r="M364" s="231"/>
      <c r="N364" s="232"/>
      <c r="O364" s="87"/>
      <c r="P364" s="87"/>
      <c r="Q364" s="87"/>
      <c r="R364" s="87"/>
      <c r="S364" s="87"/>
      <c r="T364" s="88"/>
      <c r="U364" s="41"/>
      <c r="V364" s="41"/>
      <c r="W364" s="41"/>
      <c r="X364" s="41"/>
      <c r="Y364" s="41"/>
      <c r="Z364" s="41"/>
      <c r="AA364" s="41"/>
      <c r="AB364" s="41"/>
      <c r="AC364" s="41"/>
      <c r="AD364" s="41"/>
      <c r="AE364" s="41"/>
      <c r="AT364" s="20" t="s">
        <v>137</v>
      </c>
      <c r="AU364" s="20" t="s">
        <v>83</v>
      </c>
    </row>
    <row r="365" s="13" customFormat="1">
      <c r="A365" s="13"/>
      <c r="B365" s="235"/>
      <c r="C365" s="236"/>
      <c r="D365" s="228" t="s">
        <v>139</v>
      </c>
      <c r="E365" s="237" t="s">
        <v>19</v>
      </c>
      <c r="F365" s="238" t="s">
        <v>642</v>
      </c>
      <c r="G365" s="236"/>
      <c r="H365" s="239">
        <v>339.48000000000002</v>
      </c>
      <c r="I365" s="240"/>
      <c r="J365" s="236"/>
      <c r="K365" s="236"/>
      <c r="L365" s="241"/>
      <c r="M365" s="242"/>
      <c r="N365" s="243"/>
      <c r="O365" s="243"/>
      <c r="P365" s="243"/>
      <c r="Q365" s="243"/>
      <c r="R365" s="243"/>
      <c r="S365" s="243"/>
      <c r="T365" s="244"/>
      <c r="U365" s="13"/>
      <c r="V365" s="13"/>
      <c r="W365" s="13"/>
      <c r="X365" s="13"/>
      <c r="Y365" s="13"/>
      <c r="Z365" s="13"/>
      <c r="AA365" s="13"/>
      <c r="AB365" s="13"/>
      <c r="AC365" s="13"/>
      <c r="AD365" s="13"/>
      <c r="AE365" s="13"/>
      <c r="AT365" s="245" t="s">
        <v>139</v>
      </c>
      <c r="AU365" s="245" t="s">
        <v>83</v>
      </c>
      <c r="AV365" s="13" t="s">
        <v>83</v>
      </c>
      <c r="AW365" s="13" t="s">
        <v>35</v>
      </c>
      <c r="AX365" s="13" t="s">
        <v>74</v>
      </c>
      <c r="AY365" s="245" t="s">
        <v>126</v>
      </c>
    </row>
    <row r="366" s="14" customFormat="1">
      <c r="A366" s="14"/>
      <c r="B366" s="246"/>
      <c r="C366" s="247"/>
      <c r="D366" s="228" t="s">
        <v>139</v>
      </c>
      <c r="E366" s="248" t="s">
        <v>19</v>
      </c>
      <c r="F366" s="249" t="s">
        <v>142</v>
      </c>
      <c r="G366" s="247"/>
      <c r="H366" s="250">
        <v>339.48000000000002</v>
      </c>
      <c r="I366" s="251"/>
      <c r="J366" s="247"/>
      <c r="K366" s="247"/>
      <c r="L366" s="252"/>
      <c r="M366" s="253"/>
      <c r="N366" s="254"/>
      <c r="O366" s="254"/>
      <c r="P366" s="254"/>
      <c r="Q366" s="254"/>
      <c r="R366" s="254"/>
      <c r="S366" s="254"/>
      <c r="T366" s="255"/>
      <c r="U366" s="14"/>
      <c r="V366" s="14"/>
      <c r="W366" s="14"/>
      <c r="X366" s="14"/>
      <c r="Y366" s="14"/>
      <c r="Z366" s="14"/>
      <c r="AA366" s="14"/>
      <c r="AB366" s="14"/>
      <c r="AC366" s="14"/>
      <c r="AD366" s="14"/>
      <c r="AE366" s="14"/>
      <c r="AT366" s="256" t="s">
        <v>139</v>
      </c>
      <c r="AU366" s="256" t="s">
        <v>83</v>
      </c>
      <c r="AV366" s="14" t="s">
        <v>133</v>
      </c>
      <c r="AW366" s="14" t="s">
        <v>35</v>
      </c>
      <c r="AX366" s="14" t="s">
        <v>81</v>
      </c>
      <c r="AY366" s="256" t="s">
        <v>126</v>
      </c>
    </row>
    <row r="367" s="2" customFormat="1" ht="37.8" customHeight="1">
      <c r="A367" s="41"/>
      <c r="B367" s="42"/>
      <c r="C367" s="282" t="s">
        <v>643</v>
      </c>
      <c r="D367" s="282" t="s">
        <v>473</v>
      </c>
      <c r="E367" s="283" t="s">
        <v>644</v>
      </c>
      <c r="F367" s="284" t="s">
        <v>645</v>
      </c>
      <c r="G367" s="285" t="s">
        <v>349</v>
      </c>
      <c r="H367" s="286">
        <v>339.48000000000002</v>
      </c>
      <c r="I367" s="287"/>
      <c r="J367" s="288">
        <f>ROUND(I367*H367,2)</f>
        <v>0</v>
      </c>
      <c r="K367" s="284" t="s">
        <v>132</v>
      </c>
      <c r="L367" s="289"/>
      <c r="M367" s="290" t="s">
        <v>19</v>
      </c>
      <c r="N367" s="291" t="s">
        <v>45</v>
      </c>
      <c r="O367" s="87"/>
      <c r="P367" s="224">
        <f>O367*H367</f>
        <v>0</v>
      </c>
      <c r="Q367" s="224">
        <v>0.00013999999999999999</v>
      </c>
      <c r="R367" s="224">
        <f>Q367*H367</f>
        <v>0.047527199999999999</v>
      </c>
      <c r="S367" s="224">
        <v>0</v>
      </c>
      <c r="T367" s="225">
        <f>S367*H367</f>
        <v>0</v>
      </c>
      <c r="U367" s="41"/>
      <c r="V367" s="41"/>
      <c r="W367" s="41"/>
      <c r="X367" s="41"/>
      <c r="Y367" s="41"/>
      <c r="Z367" s="41"/>
      <c r="AA367" s="41"/>
      <c r="AB367" s="41"/>
      <c r="AC367" s="41"/>
      <c r="AD367" s="41"/>
      <c r="AE367" s="41"/>
      <c r="AR367" s="226" t="s">
        <v>476</v>
      </c>
      <c r="AT367" s="226" t="s">
        <v>473</v>
      </c>
      <c r="AU367" s="226" t="s">
        <v>83</v>
      </c>
      <c r="AY367" s="20" t="s">
        <v>126</v>
      </c>
      <c r="BE367" s="227">
        <f>IF(N367="základní",J367,0)</f>
        <v>0</v>
      </c>
      <c r="BF367" s="227">
        <f>IF(N367="snížená",J367,0)</f>
        <v>0</v>
      </c>
      <c r="BG367" s="227">
        <f>IF(N367="zákl. přenesená",J367,0)</f>
        <v>0</v>
      </c>
      <c r="BH367" s="227">
        <f>IF(N367="sníž. přenesená",J367,0)</f>
        <v>0</v>
      </c>
      <c r="BI367" s="227">
        <f>IF(N367="nulová",J367,0)</f>
        <v>0</v>
      </c>
      <c r="BJ367" s="20" t="s">
        <v>81</v>
      </c>
      <c r="BK367" s="227">
        <f>ROUND(I367*H367,2)</f>
        <v>0</v>
      </c>
      <c r="BL367" s="20" t="s">
        <v>247</v>
      </c>
      <c r="BM367" s="226" t="s">
        <v>646</v>
      </c>
    </row>
    <row r="368" s="2" customFormat="1">
      <c r="A368" s="41"/>
      <c r="B368" s="42"/>
      <c r="C368" s="43"/>
      <c r="D368" s="228" t="s">
        <v>135</v>
      </c>
      <c r="E368" s="43"/>
      <c r="F368" s="229" t="s">
        <v>645</v>
      </c>
      <c r="G368" s="43"/>
      <c r="H368" s="43"/>
      <c r="I368" s="230"/>
      <c r="J368" s="43"/>
      <c r="K368" s="43"/>
      <c r="L368" s="47"/>
      <c r="M368" s="231"/>
      <c r="N368" s="232"/>
      <c r="O368" s="87"/>
      <c r="P368" s="87"/>
      <c r="Q368" s="87"/>
      <c r="R368" s="87"/>
      <c r="S368" s="87"/>
      <c r="T368" s="88"/>
      <c r="U368" s="41"/>
      <c r="V368" s="41"/>
      <c r="W368" s="41"/>
      <c r="X368" s="41"/>
      <c r="Y368" s="41"/>
      <c r="Z368" s="41"/>
      <c r="AA368" s="41"/>
      <c r="AB368" s="41"/>
      <c r="AC368" s="41"/>
      <c r="AD368" s="41"/>
      <c r="AE368" s="41"/>
      <c r="AT368" s="20" t="s">
        <v>135</v>
      </c>
      <c r="AU368" s="20" t="s">
        <v>83</v>
      </c>
    </row>
    <row r="369" s="13" customFormat="1">
      <c r="A369" s="13"/>
      <c r="B369" s="235"/>
      <c r="C369" s="236"/>
      <c r="D369" s="228" t="s">
        <v>139</v>
      </c>
      <c r="E369" s="237" t="s">
        <v>19</v>
      </c>
      <c r="F369" s="238" t="s">
        <v>642</v>
      </c>
      <c r="G369" s="236"/>
      <c r="H369" s="239">
        <v>339.48000000000002</v>
      </c>
      <c r="I369" s="240"/>
      <c r="J369" s="236"/>
      <c r="K369" s="236"/>
      <c r="L369" s="241"/>
      <c r="M369" s="242"/>
      <c r="N369" s="243"/>
      <c r="O369" s="243"/>
      <c r="P369" s="243"/>
      <c r="Q369" s="243"/>
      <c r="R369" s="243"/>
      <c r="S369" s="243"/>
      <c r="T369" s="244"/>
      <c r="U369" s="13"/>
      <c r="V369" s="13"/>
      <c r="W369" s="13"/>
      <c r="X369" s="13"/>
      <c r="Y369" s="13"/>
      <c r="Z369" s="13"/>
      <c r="AA369" s="13"/>
      <c r="AB369" s="13"/>
      <c r="AC369" s="13"/>
      <c r="AD369" s="13"/>
      <c r="AE369" s="13"/>
      <c r="AT369" s="245" t="s">
        <v>139</v>
      </c>
      <c r="AU369" s="245" t="s">
        <v>83</v>
      </c>
      <c r="AV369" s="13" t="s">
        <v>83</v>
      </c>
      <c r="AW369" s="13" t="s">
        <v>35</v>
      </c>
      <c r="AX369" s="13" t="s">
        <v>74</v>
      </c>
      <c r="AY369" s="245" t="s">
        <v>126</v>
      </c>
    </row>
    <row r="370" s="14" customFormat="1">
      <c r="A370" s="14"/>
      <c r="B370" s="246"/>
      <c r="C370" s="247"/>
      <c r="D370" s="228" t="s">
        <v>139</v>
      </c>
      <c r="E370" s="248" t="s">
        <v>19</v>
      </c>
      <c r="F370" s="249" t="s">
        <v>142</v>
      </c>
      <c r="G370" s="247"/>
      <c r="H370" s="250">
        <v>339.48000000000002</v>
      </c>
      <c r="I370" s="251"/>
      <c r="J370" s="247"/>
      <c r="K370" s="247"/>
      <c r="L370" s="252"/>
      <c r="M370" s="253"/>
      <c r="N370" s="254"/>
      <c r="O370" s="254"/>
      <c r="P370" s="254"/>
      <c r="Q370" s="254"/>
      <c r="R370" s="254"/>
      <c r="S370" s="254"/>
      <c r="T370" s="255"/>
      <c r="U370" s="14"/>
      <c r="V370" s="14"/>
      <c r="W370" s="14"/>
      <c r="X370" s="14"/>
      <c r="Y370" s="14"/>
      <c r="Z370" s="14"/>
      <c r="AA370" s="14"/>
      <c r="AB370" s="14"/>
      <c r="AC370" s="14"/>
      <c r="AD370" s="14"/>
      <c r="AE370" s="14"/>
      <c r="AT370" s="256" t="s">
        <v>139</v>
      </c>
      <c r="AU370" s="256" t="s">
        <v>83</v>
      </c>
      <c r="AV370" s="14" t="s">
        <v>133</v>
      </c>
      <c r="AW370" s="14" t="s">
        <v>35</v>
      </c>
      <c r="AX370" s="14" t="s">
        <v>81</v>
      </c>
      <c r="AY370" s="256" t="s">
        <v>126</v>
      </c>
    </row>
    <row r="371" s="2" customFormat="1" ht="24.15" customHeight="1">
      <c r="A371" s="41"/>
      <c r="B371" s="42"/>
      <c r="C371" s="215" t="s">
        <v>647</v>
      </c>
      <c r="D371" s="215" t="s">
        <v>128</v>
      </c>
      <c r="E371" s="216" t="s">
        <v>648</v>
      </c>
      <c r="F371" s="217" t="s">
        <v>649</v>
      </c>
      <c r="G371" s="218" t="s">
        <v>176</v>
      </c>
      <c r="H371" s="219">
        <v>14.198</v>
      </c>
      <c r="I371" s="220"/>
      <c r="J371" s="221">
        <f>ROUND(I371*H371,2)</f>
        <v>0</v>
      </c>
      <c r="K371" s="217" t="s">
        <v>132</v>
      </c>
      <c r="L371" s="47"/>
      <c r="M371" s="222" t="s">
        <v>19</v>
      </c>
      <c r="N371" s="223" t="s">
        <v>45</v>
      </c>
      <c r="O371" s="87"/>
      <c r="P371" s="224">
        <f>O371*H371</f>
        <v>0</v>
      </c>
      <c r="Q371" s="224">
        <v>0</v>
      </c>
      <c r="R371" s="224">
        <f>Q371*H371</f>
        <v>0</v>
      </c>
      <c r="S371" s="224">
        <v>0</v>
      </c>
      <c r="T371" s="225">
        <f>S371*H371</f>
        <v>0</v>
      </c>
      <c r="U371" s="41"/>
      <c r="V371" s="41"/>
      <c r="W371" s="41"/>
      <c r="X371" s="41"/>
      <c r="Y371" s="41"/>
      <c r="Z371" s="41"/>
      <c r="AA371" s="41"/>
      <c r="AB371" s="41"/>
      <c r="AC371" s="41"/>
      <c r="AD371" s="41"/>
      <c r="AE371" s="41"/>
      <c r="AR371" s="226" t="s">
        <v>247</v>
      </c>
      <c r="AT371" s="226" t="s">
        <v>128</v>
      </c>
      <c r="AU371" s="226" t="s">
        <v>83</v>
      </c>
      <c r="AY371" s="20" t="s">
        <v>126</v>
      </c>
      <c r="BE371" s="227">
        <f>IF(N371="základní",J371,0)</f>
        <v>0</v>
      </c>
      <c r="BF371" s="227">
        <f>IF(N371="snížená",J371,0)</f>
        <v>0</v>
      </c>
      <c r="BG371" s="227">
        <f>IF(N371="zákl. přenesená",J371,0)</f>
        <v>0</v>
      </c>
      <c r="BH371" s="227">
        <f>IF(N371="sníž. přenesená",J371,0)</f>
        <v>0</v>
      </c>
      <c r="BI371" s="227">
        <f>IF(N371="nulová",J371,0)</f>
        <v>0</v>
      </c>
      <c r="BJ371" s="20" t="s">
        <v>81</v>
      </c>
      <c r="BK371" s="227">
        <f>ROUND(I371*H371,2)</f>
        <v>0</v>
      </c>
      <c r="BL371" s="20" t="s">
        <v>247</v>
      </c>
      <c r="BM371" s="226" t="s">
        <v>650</v>
      </c>
    </row>
    <row r="372" s="2" customFormat="1">
      <c r="A372" s="41"/>
      <c r="B372" s="42"/>
      <c r="C372" s="43"/>
      <c r="D372" s="228" t="s">
        <v>135</v>
      </c>
      <c r="E372" s="43"/>
      <c r="F372" s="229" t="s">
        <v>651</v>
      </c>
      <c r="G372" s="43"/>
      <c r="H372" s="43"/>
      <c r="I372" s="230"/>
      <c r="J372" s="43"/>
      <c r="K372" s="43"/>
      <c r="L372" s="47"/>
      <c r="M372" s="231"/>
      <c r="N372" s="232"/>
      <c r="O372" s="87"/>
      <c r="P372" s="87"/>
      <c r="Q372" s="87"/>
      <c r="R372" s="87"/>
      <c r="S372" s="87"/>
      <c r="T372" s="88"/>
      <c r="U372" s="41"/>
      <c r="V372" s="41"/>
      <c r="W372" s="41"/>
      <c r="X372" s="41"/>
      <c r="Y372" s="41"/>
      <c r="Z372" s="41"/>
      <c r="AA372" s="41"/>
      <c r="AB372" s="41"/>
      <c r="AC372" s="41"/>
      <c r="AD372" s="41"/>
      <c r="AE372" s="41"/>
      <c r="AT372" s="20" t="s">
        <v>135</v>
      </c>
      <c r="AU372" s="20" t="s">
        <v>83</v>
      </c>
    </row>
    <row r="373" s="2" customFormat="1">
      <c r="A373" s="41"/>
      <c r="B373" s="42"/>
      <c r="C373" s="43"/>
      <c r="D373" s="233" t="s">
        <v>137</v>
      </c>
      <c r="E373" s="43"/>
      <c r="F373" s="234" t="s">
        <v>652</v>
      </c>
      <c r="G373" s="43"/>
      <c r="H373" s="43"/>
      <c r="I373" s="230"/>
      <c r="J373" s="43"/>
      <c r="K373" s="43"/>
      <c r="L373" s="47"/>
      <c r="M373" s="231"/>
      <c r="N373" s="232"/>
      <c r="O373" s="87"/>
      <c r="P373" s="87"/>
      <c r="Q373" s="87"/>
      <c r="R373" s="87"/>
      <c r="S373" s="87"/>
      <c r="T373" s="88"/>
      <c r="U373" s="41"/>
      <c r="V373" s="41"/>
      <c r="W373" s="41"/>
      <c r="X373" s="41"/>
      <c r="Y373" s="41"/>
      <c r="Z373" s="41"/>
      <c r="AA373" s="41"/>
      <c r="AB373" s="41"/>
      <c r="AC373" s="41"/>
      <c r="AD373" s="41"/>
      <c r="AE373" s="41"/>
      <c r="AT373" s="20" t="s">
        <v>137</v>
      </c>
      <c r="AU373" s="20" t="s">
        <v>83</v>
      </c>
    </row>
    <row r="374" s="12" customFormat="1" ht="22.8" customHeight="1">
      <c r="A374" s="12"/>
      <c r="B374" s="199"/>
      <c r="C374" s="200"/>
      <c r="D374" s="201" t="s">
        <v>73</v>
      </c>
      <c r="E374" s="213" t="s">
        <v>653</v>
      </c>
      <c r="F374" s="213" t="s">
        <v>654</v>
      </c>
      <c r="G374" s="200"/>
      <c r="H374" s="200"/>
      <c r="I374" s="203"/>
      <c r="J374" s="214">
        <f>BK374</f>
        <v>0</v>
      </c>
      <c r="K374" s="200"/>
      <c r="L374" s="205"/>
      <c r="M374" s="206"/>
      <c r="N374" s="207"/>
      <c r="O374" s="207"/>
      <c r="P374" s="208">
        <f>SUM(P375:P387)</f>
        <v>0</v>
      </c>
      <c r="Q374" s="207"/>
      <c r="R374" s="208">
        <f>SUM(R375:R387)</f>
        <v>0.0058999999999999999</v>
      </c>
      <c r="S374" s="207"/>
      <c r="T374" s="209">
        <f>SUM(T375:T387)</f>
        <v>0</v>
      </c>
      <c r="U374" s="12"/>
      <c r="V374" s="12"/>
      <c r="W374" s="12"/>
      <c r="X374" s="12"/>
      <c r="Y374" s="12"/>
      <c r="Z374" s="12"/>
      <c r="AA374" s="12"/>
      <c r="AB374" s="12"/>
      <c r="AC374" s="12"/>
      <c r="AD374" s="12"/>
      <c r="AE374" s="12"/>
      <c r="AR374" s="210" t="s">
        <v>83</v>
      </c>
      <c r="AT374" s="211" t="s">
        <v>73</v>
      </c>
      <c r="AU374" s="211" t="s">
        <v>81</v>
      </c>
      <c r="AY374" s="210" t="s">
        <v>126</v>
      </c>
      <c r="BK374" s="212">
        <f>SUM(BK375:BK387)</f>
        <v>0</v>
      </c>
    </row>
    <row r="375" s="2" customFormat="1" ht="16.5" customHeight="1">
      <c r="A375" s="41"/>
      <c r="B375" s="42"/>
      <c r="C375" s="215" t="s">
        <v>655</v>
      </c>
      <c r="D375" s="215" t="s">
        <v>128</v>
      </c>
      <c r="E375" s="216" t="s">
        <v>656</v>
      </c>
      <c r="F375" s="217" t="s">
        <v>657</v>
      </c>
      <c r="G375" s="218" t="s">
        <v>496</v>
      </c>
      <c r="H375" s="219">
        <v>1</v>
      </c>
      <c r="I375" s="220"/>
      <c r="J375" s="221">
        <f>ROUND(I375*H375,2)</f>
        <v>0</v>
      </c>
      <c r="K375" s="217" t="s">
        <v>132</v>
      </c>
      <c r="L375" s="47"/>
      <c r="M375" s="222" t="s">
        <v>19</v>
      </c>
      <c r="N375" s="223" t="s">
        <v>45</v>
      </c>
      <c r="O375" s="87"/>
      <c r="P375" s="224">
        <f>O375*H375</f>
        <v>0</v>
      </c>
      <c r="Q375" s="224">
        <v>0</v>
      </c>
      <c r="R375" s="224">
        <f>Q375*H375</f>
        <v>0</v>
      </c>
      <c r="S375" s="224">
        <v>0</v>
      </c>
      <c r="T375" s="225">
        <f>S375*H375</f>
        <v>0</v>
      </c>
      <c r="U375" s="41"/>
      <c r="V375" s="41"/>
      <c r="W375" s="41"/>
      <c r="X375" s="41"/>
      <c r="Y375" s="41"/>
      <c r="Z375" s="41"/>
      <c r="AA375" s="41"/>
      <c r="AB375" s="41"/>
      <c r="AC375" s="41"/>
      <c r="AD375" s="41"/>
      <c r="AE375" s="41"/>
      <c r="AR375" s="226" t="s">
        <v>247</v>
      </c>
      <c r="AT375" s="226" t="s">
        <v>128</v>
      </c>
      <c r="AU375" s="226" t="s">
        <v>83</v>
      </c>
      <c r="AY375" s="20" t="s">
        <v>126</v>
      </c>
      <c r="BE375" s="227">
        <f>IF(N375="základní",J375,0)</f>
        <v>0</v>
      </c>
      <c r="BF375" s="227">
        <f>IF(N375="snížená",J375,0)</f>
        <v>0</v>
      </c>
      <c r="BG375" s="227">
        <f>IF(N375="zákl. přenesená",J375,0)</f>
        <v>0</v>
      </c>
      <c r="BH375" s="227">
        <f>IF(N375="sníž. přenesená",J375,0)</f>
        <v>0</v>
      </c>
      <c r="BI375" s="227">
        <f>IF(N375="nulová",J375,0)</f>
        <v>0</v>
      </c>
      <c r="BJ375" s="20" t="s">
        <v>81</v>
      </c>
      <c r="BK375" s="227">
        <f>ROUND(I375*H375,2)</f>
        <v>0</v>
      </c>
      <c r="BL375" s="20" t="s">
        <v>247</v>
      </c>
      <c r="BM375" s="226" t="s">
        <v>658</v>
      </c>
    </row>
    <row r="376" s="2" customFormat="1">
      <c r="A376" s="41"/>
      <c r="B376" s="42"/>
      <c r="C376" s="43"/>
      <c r="D376" s="228" t="s">
        <v>135</v>
      </c>
      <c r="E376" s="43"/>
      <c r="F376" s="229" t="s">
        <v>659</v>
      </c>
      <c r="G376" s="43"/>
      <c r="H376" s="43"/>
      <c r="I376" s="230"/>
      <c r="J376" s="43"/>
      <c r="K376" s="43"/>
      <c r="L376" s="47"/>
      <c r="M376" s="231"/>
      <c r="N376" s="232"/>
      <c r="O376" s="87"/>
      <c r="P376" s="87"/>
      <c r="Q376" s="87"/>
      <c r="R376" s="87"/>
      <c r="S376" s="87"/>
      <c r="T376" s="88"/>
      <c r="U376" s="41"/>
      <c r="V376" s="41"/>
      <c r="W376" s="41"/>
      <c r="X376" s="41"/>
      <c r="Y376" s="41"/>
      <c r="Z376" s="41"/>
      <c r="AA376" s="41"/>
      <c r="AB376" s="41"/>
      <c r="AC376" s="41"/>
      <c r="AD376" s="41"/>
      <c r="AE376" s="41"/>
      <c r="AT376" s="20" t="s">
        <v>135</v>
      </c>
      <c r="AU376" s="20" t="s">
        <v>83</v>
      </c>
    </row>
    <row r="377" s="2" customFormat="1">
      <c r="A377" s="41"/>
      <c r="B377" s="42"/>
      <c r="C377" s="43"/>
      <c r="D377" s="233" t="s">
        <v>137</v>
      </c>
      <c r="E377" s="43"/>
      <c r="F377" s="234" t="s">
        <v>660</v>
      </c>
      <c r="G377" s="43"/>
      <c r="H377" s="43"/>
      <c r="I377" s="230"/>
      <c r="J377" s="43"/>
      <c r="K377" s="43"/>
      <c r="L377" s="47"/>
      <c r="M377" s="231"/>
      <c r="N377" s="232"/>
      <c r="O377" s="87"/>
      <c r="P377" s="87"/>
      <c r="Q377" s="87"/>
      <c r="R377" s="87"/>
      <c r="S377" s="87"/>
      <c r="T377" s="88"/>
      <c r="U377" s="41"/>
      <c r="V377" s="41"/>
      <c r="W377" s="41"/>
      <c r="X377" s="41"/>
      <c r="Y377" s="41"/>
      <c r="Z377" s="41"/>
      <c r="AA377" s="41"/>
      <c r="AB377" s="41"/>
      <c r="AC377" s="41"/>
      <c r="AD377" s="41"/>
      <c r="AE377" s="41"/>
      <c r="AT377" s="20" t="s">
        <v>137</v>
      </c>
      <c r="AU377" s="20" t="s">
        <v>83</v>
      </c>
    </row>
    <row r="378" s="13" customFormat="1">
      <c r="A378" s="13"/>
      <c r="B378" s="235"/>
      <c r="C378" s="236"/>
      <c r="D378" s="228" t="s">
        <v>139</v>
      </c>
      <c r="E378" s="237" t="s">
        <v>19</v>
      </c>
      <c r="F378" s="238" t="s">
        <v>661</v>
      </c>
      <c r="G378" s="236"/>
      <c r="H378" s="239">
        <v>1</v>
      </c>
      <c r="I378" s="240"/>
      <c r="J378" s="236"/>
      <c r="K378" s="236"/>
      <c r="L378" s="241"/>
      <c r="M378" s="242"/>
      <c r="N378" s="243"/>
      <c r="O378" s="243"/>
      <c r="P378" s="243"/>
      <c r="Q378" s="243"/>
      <c r="R378" s="243"/>
      <c r="S378" s="243"/>
      <c r="T378" s="244"/>
      <c r="U378" s="13"/>
      <c r="V378" s="13"/>
      <c r="W378" s="13"/>
      <c r="X378" s="13"/>
      <c r="Y378" s="13"/>
      <c r="Z378" s="13"/>
      <c r="AA378" s="13"/>
      <c r="AB378" s="13"/>
      <c r="AC378" s="13"/>
      <c r="AD378" s="13"/>
      <c r="AE378" s="13"/>
      <c r="AT378" s="245" t="s">
        <v>139</v>
      </c>
      <c r="AU378" s="245" t="s">
        <v>83</v>
      </c>
      <c r="AV378" s="13" t="s">
        <v>83</v>
      </c>
      <c r="AW378" s="13" t="s">
        <v>35</v>
      </c>
      <c r="AX378" s="13" t="s">
        <v>74</v>
      </c>
      <c r="AY378" s="245" t="s">
        <v>126</v>
      </c>
    </row>
    <row r="379" s="14" customFormat="1">
      <c r="A379" s="14"/>
      <c r="B379" s="246"/>
      <c r="C379" s="247"/>
      <c r="D379" s="228" t="s">
        <v>139</v>
      </c>
      <c r="E379" s="248" t="s">
        <v>19</v>
      </c>
      <c r="F379" s="249" t="s">
        <v>142</v>
      </c>
      <c r="G379" s="247"/>
      <c r="H379" s="250">
        <v>1</v>
      </c>
      <c r="I379" s="251"/>
      <c r="J379" s="247"/>
      <c r="K379" s="247"/>
      <c r="L379" s="252"/>
      <c r="M379" s="253"/>
      <c r="N379" s="254"/>
      <c r="O379" s="254"/>
      <c r="P379" s="254"/>
      <c r="Q379" s="254"/>
      <c r="R379" s="254"/>
      <c r="S379" s="254"/>
      <c r="T379" s="255"/>
      <c r="U379" s="14"/>
      <c r="V379" s="14"/>
      <c r="W379" s="14"/>
      <c r="X379" s="14"/>
      <c r="Y379" s="14"/>
      <c r="Z379" s="14"/>
      <c r="AA379" s="14"/>
      <c r="AB379" s="14"/>
      <c r="AC379" s="14"/>
      <c r="AD379" s="14"/>
      <c r="AE379" s="14"/>
      <c r="AT379" s="256" t="s">
        <v>139</v>
      </c>
      <c r="AU379" s="256" t="s">
        <v>83</v>
      </c>
      <c r="AV379" s="14" t="s">
        <v>133</v>
      </c>
      <c r="AW379" s="14" t="s">
        <v>35</v>
      </c>
      <c r="AX379" s="14" t="s">
        <v>81</v>
      </c>
      <c r="AY379" s="256" t="s">
        <v>126</v>
      </c>
    </row>
    <row r="380" s="2" customFormat="1" ht="16.5" customHeight="1">
      <c r="A380" s="41"/>
      <c r="B380" s="42"/>
      <c r="C380" s="282" t="s">
        <v>662</v>
      </c>
      <c r="D380" s="282" t="s">
        <v>473</v>
      </c>
      <c r="E380" s="283" t="s">
        <v>663</v>
      </c>
      <c r="F380" s="284" t="s">
        <v>664</v>
      </c>
      <c r="G380" s="285" t="s">
        <v>563</v>
      </c>
      <c r="H380" s="286">
        <v>1</v>
      </c>
      <c r="I380" s="287"/>
      <c r="J380" s="288">
        <f>ROUND(I380*H380,2)</f>
        <v>0</v>
      </c>
      <c r="K380" s="284" t="s">
        <v>132</v>
      </c>
      <c r="L380" s="289"/>
      <c r="M380" s="290" t="s">
        <v>19</v>
      </c>
      <c r="N380" s="291" t="s">
        <v>45</v>
      </c>
      <c r="O380" s="87"/>
      <c r="P380" s="224">
        <f>O380*H380</f>
        <v>0</v>
      </c>
      <c r="Q380" s="224">
        <v>0.0058999999999999999</v>
      </c>
      <c r="R380" s="224">
        <f>Q380*H380</f>
        <v>0.0058999999999999999</v>
      </c>
      <c r="S380" s="224">
        <v>0</v>
      </c>
      <c r="T380" s="225">
        <f>S380*H380</f>
        <v>0</v>
      </c>
      <c r="U380" s="41"/>
      <c r="V380" s="41"/>
      <c r="W380" s="41"/>
      <c r="X380" s="41"/>
      <c r="Y380" s="41"/>
      <c r="Z380" s="41"/>
      <c r="AA380" s="41"/>
      <c r="AB380" s="41"/>
      <c r="AC380" s="41"/>
      <c r="AD380" s="41"/>
      <c r="AE380" s="41"/>
      <c r="AR380" s="226" t="s">
        <v>476</v>
      </c>
      <c r="AT380" s="226" t="s">
        <v>473</v>
      </c>
      <c r="AU380" s="226" t="s">
        <v>83</v>
      </c>
      <c r="AY380" s="20" t="s">
        <v>126</v>
      </c>
      <c r="BE380" s="227">
        <f>IF(N380="základní",J380,0)</f>
        <v>0</v>
      </c>
      <c r="BF380" s="227">
        <f>IF(N380="snížená",J380,0)</f>
        <v>0</v>
      </c>
      <c r="BG380" s="227">
        <f>IF(N380="zákl. přenesená",J380,0)</f>
        <v>0</v>
      </c>
      <c r="BH380" s="227">
        <f>IF(N380="sníž. přenesená",J380,0)</f>
        <v>0</v>
      </c>
      <c r="BI380" s="227">
        <f>IF(N380="nulová",J380,0)</f>
        <v>0</v>
      </c>
      <c r="BJ380" s="20" t="s">
        <v>81</v>
      </c>
      <c r="BK380" s="227">
        <f>ROUND(I380*H380,2)</f>
        <v>0</v>
      </c>
      <c r="BL380" s="20" t="s">
        <v>247</v>
      </c>
      <c r="BM380" s="226" t="s">
        <v>665</v>
      </c>
    </row>
    <row r="381" s="2" customFormat="1">
      <c r="A381" s="41"/>
      <c r="B381" s="42"/>
      <c r="C381" s="43"/>
      <c r="D381" s="228" t="s">
        <v>135</v>
      </c>
      <c r="E381" s="43"/>
      <c r="F381" s="229" t="s">
        <v>664</v>
      </c>
      <c r="G381" s="43"/>
      <c r="H381" s="43"/>
      <c r="I381" s="230"/>
      <c r="J381" s="43"/>
      <c r="K381" s="43"/>
      <c r="L381" s="47"/>
      <c r="M381" s="231"/>
      <c r="N381" s="232"/>
      <c r="O381" s="87"/>
      <c r="P381" s="87"/>
      <c r="Q381" s="87"/>
      <c r="R381" s="87"/>
      <c r="S381" s="87"/>
      <c r="T381" s="88"/>
      <c r="U381" s="41"/>
      <c r="V381" s="41"/>
      <c r="W381" s="41"/>
      <c r="X381" s="41"/>
      <c r="Y381" s="41"/>
      <c r="Z381" s="41"/>
      <c r="AA381" s="41"/>
      <c r="AB381" s="41"/>
      <c r="AC381" s="41"/>
      <c r="AD381" s="41"/>
      <c r="AE381" s="41"/>
      <c r="AT381" s="20" t="s">
        <v>135</v>
      </c>
      <c r="AU381" s="20" t="s">
        <v>83</v>
      </c>
    </row>
    <row r="382" s="2" customFormat="1">
      <c r="A382" s="41"/>
      <c r="B382" s="42"/>
      <c r="C382" s="43"/>
      <c r="D382" s="228" t="s">
        <v>216</v>
      </c>
      <c r="E382" s="43"/>
      <c r="F382" s="278" t="s">
        <v>666</v>
      </c>
      <c r="G382" s="43"/>
      <c r="H382" s="43"/>
      <c r="I382" s="230"/>
      <c r="J382" s="43"/>
      <c r="K382" s="43"/>
      <c r="L382" s="47"/>
      <c r="M382" s="231"/>
      <c r="N382" s="232"/>
      <c r="O382" s="87"/>
      <c r="P382" s="87"/>
      <c r="Q382" s="87"/>
      <c r="R382" s="87"/>
      <c r="S382" s="87"/>
      <c r="T382" s="88"/>
      <c r="U382" s="41"/>
      <c r="V382" s="41"/>
      <c r="W382" s="41"/>
      <c r="X382" s="41"/>
      <c r="Y382" s="41"/>
      <c r="Z382" s="41"/>
      <c r="AA382" s="41"/>
      <c r="AB382" s="41"/>
      <c r="AC382" s="41"/>
      <c r="AD382" s="41"/>
      <c r="AE382" s="41"/>
      <c r="AT382" s="20" t="s">
        <v>216</v>
      </c>
      <c r="AU382" s="20" t="s">
        <v>83</v>
      </c>
    </row>
    <row r="383" s="13" customFormat="1">
      <c r="A383" s="13"/>
      <c r="B383" s="235"/>
      <c r="C383" s="236"/>
      <c r="D383" s="228" t="s">
        <v>139</v>
      </c>
      <c r="E383" s="237" t="s">
        <v>19</v>
      </c>
      <c r="F383" s="238" t="s">
        <v>661</v>
      </c>
      <c r="G383" s="236"/>
      <c r="H383" s="239">
        <v>1</v>
      </c>
      <c r="I383" s="240"/>
      <c r="J383" s="236"/>
      <c r="K383" s="236"/>
      <c r="L383" s="241"/>
      <c r="M383" s="242"/>
      <c r="N383" s="243"/>
      <c r="O383" s="243"/>
      <c r="P383" s="243"/>
      <c r="Q383" s="243"/>
      <c r="R383" s="243"/>
      <c r="S383" s="243"/>
      <c r="T383" s="244"/>
      <c r="U383" s="13"/>
      <c r="V383" s="13"/>
      <c r="W383" s="13"/>
      <c r="X383" s="13"/>
      <c r="Y383" s="13"/>
      <c r="Z383" s="13"/>
      <c r="AA383" s="13"/>
      <c r="AB383" s="13"/>
      <c r="AC383" s="13"/>
      <c r="AD383" s="13"/>
      <c r="AE383" s="13"/>
      <c r="AT383" s="245" t="s">
        <v>139</v>
      </c>
      <c r="AU383" s="245" t="s">
        <v>83</v>
      </c>
      <c r="AV383" s="13" t="s">
        <v>83</v>
      </c>
      <c r="AW383" s="13" t="s">
        <v>35</v>
      </c>
      <c r="AX383" s="13" t="s">
        <v>74</v>
      </c>
      <c r="AY383" s="245" t="s">
        <v>126</v>
      </c>
    </row>
    <row r="384" s="14" customFormat="1">
      <c r="A384" s="14"/>
      <c r="B384" s="246"/>
      <c r="C384" s="247"/>
      <c r="D384" s="228" t="s">
        <v>139</v>
      </c>
      <c r="E384" s="248" t="s">
        <v>19</v>
      </c>
      <c r="F384" s="249" t="s">
        <v>142</v>
      </c>
      <c r="G384" s="247"/>
      <c r="H384" s="250">
        <v>1</v>
      </c>
      <c r="I384" s="251"/>
      <c r="J384" s="247"/>
      <c r="K384" s="247"/>
      <c r="L384" s="252"/>
      <c r="M384" s="253"/>
      <c r="N384" s="254"/>
      <c r="O384" s="254"/>
      <c r="P384" s="254"/>
      <c r="Q384" s="254"/>
      <c r="R384" s="254"/>
      <c r="S384" s="254"/>
      <c r="T384" s="255"/>
      <c r="U384" s="14"/>
      <c r="V384" s="14"/>
      <c r="W384" s="14"/>
      <c r="X384" s="14"/>
      <c r="Y384" s="14"/>
      <c r="Z384" s="14"/>
      <c r="AA384" s="14"/>
      <c r="AB384" s="14"/>
      <c r="AC384" s="14"/>
      <c r="AD384" s="14"/>
      <c r="AE384" s="14"/>
      <c r="AT384" s="256" t="s">
        <v>139</v>
      </c>
      <c r="AU384" s="256" t="s">
        <v>83</v>
      </c>
      <c r="AV384" s="14" t="s">
        <v>133</v>
      </c>
      <c r="AW384" s="14" t="s">
        <v>35</v>
      </c>
      <c r="AX384" s="14" t="s">
        <v>81</v>
      </c>
      <c r="AY384" s="256" t="s">
        <v>126</v>
      </c>
    </row>
    <row r="385" s="2" customFormat="1" ht="24.15" customHeight="1">
      <c r="A385" s="41"/>
      <c r="B385" s="42"/>
      <c r="C385" s="215" t="s">
        <v>667</v>
      </c>
      <c r="D385" s="215" t="s">
        <v>128</v>
      </c>
      <c r="E385" s="216" t="s">
        <v>668</v>
      </c>
      <c r="F385" s="217" t="s">
        <v>669</v>
      </c>
      <c r="G385" s="218" t="s">
        <v>176</v>
      </c>
      <c r="H385" s="219">
        <v>0.0060000000000000001</v>
      </c>
      <c r="I385" s="220"/>
      <c r="J385" s="221">
        <f>ROUND(I385*H385,2)</f>
        <v>0</v>
      </c>
      <c r="K385" s="217" t="s">
        <v>132</v>
      </c>
      <c r="L385" s="47"/>
      <c r="M385" s="222" t="s">
        <v>19</v>
      </c>
      <c r="N385" s="223" t="s">
        <v>45</v>
      </c>
      <c r="O385" s="87"/>
      <c r="P385" s="224">
        <f>O385*H385</f>
        <v>0</v>
      </c>
      <c r="Q385" s="224">
        <v>0</v>
      </c>
      <c r="R385" s="224">
        <f>Q385*H385</f>
        <v>0</v>
      </c>
      <c r="S385" s="224">
        <v>0</v>
      </c>
      <c r="T385" s="225">
        <f>S385*H385</f>
        <v>0</v>
      </c>
      <c r="U385" s="41"/>
      <c r="V385" s="41"/>
      <c r="W385" s="41"/>
      <c r="X385" s="41"/>
      <c r="Y385" s="41"/>
      <c r="Z385" s="41"/>
      <c r="AA385" s="41"/>
      <c r="AB385" s="41"/>
      <c r="AC385" s="41"/>
      <c r="AD385" s="41"/>
      <c r="AE385" s="41"/>
      <c r="AR385" s="226" t="s">
        <v>247</v>
      </c>
      <c r="AT385" s="226" t="s">
        <v>128</v>
      </c>
      <c r="AU385" s="226" t="s">
        <v>83</v>
      </c>
      <c r="AY385" s="20" t="s">
        <v>126</v>
      </c>
      <c r="BE385" s="227">
        <f>IF(N385="základní",J385,0)</f>
        <v>0</v>
      </c>
      <c r="BF385" s="227">
        <f>IF(N385="snížená",J385,0)</f>
        <v>0</v>
      </c>
      <c r="BG385" s="227">
        <f>IF(N385="zákl. přenesená",J385,0)</f>
        <v>0</v>
      </c>
      <c r="BH385" s="227">
        <f>IF(N385="sníž. přenesená",J385,0)</f>
        <v>0</v>
      </c>
      <c r="BI385" s="227">
        <f>IF(N385="nulová",J385,0)</f>
        <v>0</v>
      </c>
      <c r="BJ385" s="20" t="s">
        <v>81</v>
      </c>
      <c r="BK385" s="227">
        <f>ROUND(I385*H385,2)</f>
        <v>0</v>
      </c>
      <c r="BL385" s="20" t="s">
        <v>247</v>
      </c>
      <c r="BM385" s="226" t="s">
        <v>670</v>
      </c>
    </row>
    <row r="386" s="2" customFormat="1">
      <c r="A386" s="41"/>
      <c r="B386" s="42"/>
      <c r="C386" s="43"/>
      <c r="D386" s="228" t="s">
        <v>135</v>
      </c>
      <c r="E386" s="43"/>
      <c r="F386" s="229" t="s">
        <v>671</v>
      </c>
      <c r="G386" s="43"/>
      <c r="H386" s="43"/>
      <c r="I386" s="230"/>
      <c r="J386" s="43"/>
      <c r="K386" s="43"/>
      <c r="L386" s="47"/>
      <c r="M386" s="231"/>
      <c r="N386" s="232"/>
      <c r="O386" s="87"/>
      <c r="P386" s="87"/>
      <c r="Q386" s="87"/>
      <c r="R386" s="87"/>
      <c r="S386" s="87"/>
      <c r="T386" s="88"/>
      <c r="U386" s="41"/>
      <c r="V386" s="41"/>
      <c r="W386" s="41"/>
      <c r="X386" s="41"/>
      <c r="Y386" s="41"/>
      <c r="Z386" s="41"/>
      <c r="AA386" s="41"/>
      <c r="AB386" s="41"/>
      <c r="AC386" s="41"/>
      <c r="AD386" s="41"/>
      <c r="AE386" s="41"/>
      <c r="AT386" s="20" t="s">
        <v>135</v>
      </c>
      <c r="AU386" s="20" t="s">
        <v>83</v>
      </c>
    </row>
    <row r="387" s="2" customFormat="1">
      <c r="A387" s="41"/>
      <c r="B387" s="42"/>
      <c r="C387" s="43"/>
      <c r="D387" s="233" t="s">
        <v>137</v>
      </c>
      <c r="E387" s="43"/>
      <c r="F387" s="234" t="s">
        <v>672</v>
      </c>
      <c r="G387" s="43"/>
      <c r="H387" s="43"/>
      <c r="I387" s="230"/>
      <c r="J387" s="43"/>
      <c r="K387" s="43"/>
      <c r="L387" s="47"/>
      <c r="M387" s="231"/>
      <c r="N387" s="232"/>
      <c r="O387" s="87"/>
      <c r="P387" s="87"/>
      <c r="Q387" s="87"/>
      <c r="R387" s="87"/>
      <c r="S387" s="87"/>
      <c r="T387" s="88"/>
      <c r="U387" s="41"/>
      <c r="V387" s="41"/>
      <c r="W387" s="41"/>
      <c r="X387" s="41"/>
      <c r="Y387" s="41"/>
      <c r="Z387" s="41"/>
      <c r="AA387" s="41"/>
      <c r="AB387" s="41"/>
      <c r="AC387" s="41"/>
      <c r="AD387" s="41"/>
      <c r="AE387" s="41"/>
      <c r="AT387" s="20" t="s">
        <v>137</v>
      </c>
      <c r="AU387" s="20" t="s">
        <v>83</v>
      </c>
    </row>
    <row r="388" s="12" customFormat="1" ht="25.92" customHeight="1">
      <c r="A388" s="12"/>
      <c r="B388" s="199"/>
      <c r="C388" s="200"/>
      <c r="D388" s="201" t="s">
        <v>73</v>
      </c>
      <c r="E388" s="202" t="s">
        <v>317</v>
      </c>
      <c r="F388" s="202" t="s">
        <v>318</v>
      </c>
      <c r="G388" s="200"/>
      <c r="H388" s="200"/>
      <c r="I388" s="203"/>
      <c r="J388" s="204">
        <f>BK388</f>
        <v>0</v>
      </c>
      <c r="K388" s="200"/>
      <c r="L388" s="205"/>
      <c r="M388" s="206"/>
      <c r="N388" s="207"/>
      <c r="O388" s="207"/>
      <c r="P388" s="208">
        <f>SUM(P389:P392)</f>
        <v>0</v>
      </c>
      <c r="Q388" s="207"/>
      <c r="R388" s="208">
        <f>SUM(R389:R392)</f>
        <v>0</v>
      </c>
      <c r="S388" s="207"/>
      <c r="T388" s="209">
        <f>SUM(T389:T392)</f>
        <v>0</v>
      </c>
      <c r="U388" s="12"/>
      <c r="V388" s="12"/>
      <c r="W388" s="12"/>
      <c r="X388" s="12"/>
      <c r="Y388" s="12"/>
      <c r="Z388" s="12"/>
      <c r="AA388" s="12"/>
      <c r="AB388" s="12"/>
      <c r="AC388" s="12"/>
      <c r="AD388" s="12"/>
      <c r="AE388" s="12"/>
      <c r="AR388" s="210" t="s">
        <v>133</v>
      </c>
      <c r="AT388" s="211" t="s">
        <v>73</v>
      </c>
      <c r="AU388" s="211" t="s">
        <v>74</v>
      </c>
      <c r="AY388" s="210" t="s">
        <v>126</v>
      </c>
      <c r="BK388" s="212">
        <f>SUM(BK389:BK392)</f>
        <v>0</v>
      </c>
    </row>
    <row r="389" s="2" customFormat="1" ht="33" customHeight="1">
      <c r="A389" s="41"/>
      <c r="B389" s="42"/>
      <c r="C389" s="215" t="s">
        <v>673</v>
      </c>
      <c r="D389" s="215" t="s">
        <v>128</v>
      </c>
      <c r="E389" s="216" t="s">
        <v>149</v>
      </c>
      <c r="F389" s="217" t="s">
        <v>321</v>
      </c>
      <c r="G389" s="218" t="s">
        <v>193</v>
      </c>
      <c r="H389" s="219">
        <v>1</v>
      </c>
      <c r="I389" s="220"/>
      <c r="J389" s="221">
        <f>ROUND(I389*H389,2)</f>
        <v>0</v>
      </c>
      <c r="K389" s="217" t="s">
        <v>19</v>
      </c>
      <c r="L389" s="47"/>
      <c r="M389" s="222" t="s">
        <v>19</v>
      </c>
      <c r="N389" s="223" t="s">
        <v>45</v>
      </c>
      <c r="O389" s="87"/>
      <c r="P389" s="224">
        <f>O389*H389</f>
        <v>0</v>
      </c>
      <c r="Q389" s="224">
        <v>0</v>
      </c>
      <c r="R389" s="224">
        <f>Q389*H389</f>
        <v>0</v>
      </c>
      <c r="S389" s="224">
        <v>0</v>
      </c>
      <c r="T389" s="225">
        <f>S389*H389</f>
        <v>0</v>
      </c>
      <c r="U389" s="41"/>
      <c r="V389" s="41"/>
      <c r="W389" s="41"/>
      <c r="X389" s="41"/>
      <c r="Y389" s="41"/>
      <c r="Z389" s="41"/>
      <c r="AA389" s="41"/>
      <c r="AB389" s="41"/>
      <c r="AC389" s="41"/>
      <c r="AD389" s="41"/>
      <c r="AE389" s="41"/>
      <c r="AR389" s="226" t="s">
        <v>322</v>
      </c>
      <c r="AT389" s="226" t="s">
        <v>128</v>
      </c>
      <c r="AU389" s="226" t="s">
        <v>81</v>
      </c>
      <c r="AY389" s="20" t="s">
        <v>126</v>
      </c>
      <c r="BE389" s="227">
        <f>IF(N389="základní",J389,0)</f>
        <v>0</v>
      </c>
      <c r="BF389" s="227">
        <f>IF(N389="snížená",J389,0)</f>
        <v>0</v>
      </c>
      <c r="BG389" s="227">
        <f>IF(N389="zákl. přenesená",J389,0)</f>
        <v>0</v>
      </c>
      <c r="BH389" s="227">
        <f>IF(N389="sníž. přenesená",J389,0)</f>
        <v>0</v>
      </c>
      <c r="BI389" s="227">
        <f>IF(N389="nulová",J389,0)</f>
        <v>0</v>
      </c>
      <c r="BJ389" s="20" t="s">
        <v>81</v>
      </c>
      <c r="BK389" s="227">
        <f>ROUND(I389*H389,2)</f>
        <v>0</v>
      </c>
      <c r="BL389" s="20" t="s">
        <v>322</v>
      </c>
      <c r="BM389" s="226" t="s">
        <v>674</v>
      </c>
    </row>
    <row r="390" s="2" customFormat="1">
      <c r="A390" s="41"/>
      <c r="B390" s="42"/>
      <c r="C390" s="43"/>
      <c r="D390" s="228" t="s">
        <v>135</v>
      </c>
      <c r="E390" s="43"/>
      <c r="F390" s="229" t="s">
        <v>321</v>
      </c>
      <c r="G390" s="43"/>
      <c r="H390" s="43"/>
      <c r="I390" s="230"/>
      <c r="J390" s="43"/>
      <c r="K390" s="43"/>
      <c r="L390" s="47"/>
      <c r="M390" s="231"/>
      <c r="N390" s="232"/>
      <c r="O390" s="87"/>
      <c r="P390" s="87"/>
      <c r="Q390" s="87"/>
      <c r="R390" s="87"/>
      <c r="S390" s="87"/>
      <c r="T390" s="88"/>
      <c r="U390" s="41"/>
      <c r="V390" s="41"/>
      <c r="W390" s="41"/>
      <c r="X390" s="41"/>
      <c r="Y390" s="41"/>
      <c r="Z390" s="41"/>
      <c r="AA390" s="41"/>
      <c r="AB390" s="41"/>
      <c r="AC390" s="41"/>
      <c r="AD390" s="41"/>
      <c r="AE390" s="41"/>
      <c r="AT390" s="20" t="s">
        <v>135</v>
      </c>
      <c r="AU390" s="20" t="s">
        <v>81</v>
      </c>
    </row>
    <row r="391" s="13" customFormat="1">
      <c r="A391" s="13"/>
      <c r="B391" s="235"/>
      <c r="C391" s="236"/>
      <c r="D391" s="228" t="s">
        <v>139</v>
      </c>
      <c r="E391" s="237" t="s">
        <v>19</v>
      </c>
      <c r="F391" s="238" t="s">
        <v>324</v>
      </c>
      <c r="G391" s="236"/>
      <c r="H391" s="239">
        <v>1</v>
      </c>
      <c r="I391" s="240"/>
      <c r="J391" s="236"/>
      <c r="K391" s="236"/>
      <c r="L391" s="241"/>
      <c r="M391" s="242"/>
      <c r="N391" s="243"/>
      <c r="O391" s="243"/>
      <c r="P391" s="243"/>
      <c r="Q391" s="243"/>
      <c r="R391" s="243"/>
      <c r="S391" s="243"/>
      <c r="T391" s="244"/>
      <c r="U391" s="13"/>
      <c r="V391" s="13"/>
      <c r="W391" s="13"/>
      <c r="X391" s="13"/>
      <c r="Y391" s="13"/>
      <c r="Z391" s="13"/>
      <c r="AA391" s="13"/>
      <c r="AB391" s="13"/>
      <c r="AC391" s="13"/>
      <c r="AD391" s="13"/>
      <c r="AE391" s="13"/>
      <c r="AT391" s="245" t="s">
        <v>139</v>
      </c>
      <c r="AU391" s="245" t="s">
        <v>81</v>
      </c>
      <c r="AV391" s="13" t="s">
        <v>83</v>
      </c>
      <c r="AW391" s="13" t="s">
        <v>35</v>
      </c>
      <c r="AX391" s="13" t="s">
        <v>74</v>
      </c>
      <c r="AY391" s="245" t="s">
        <v>126</v>
      </c>
    </row>
    <row r="392" s="14" customFormat="1">
      <c r="A392" s="14"/>
      <c r="B392" s="246"/>
      <c r="C392" s="247"/>
      <c r="D392" s="228" t="s">
        <v>139</v>
      </c>
      <c r="E392" s="248" t="s">
        <v>19</v>
      </c>
      <c r="F392" s="249" t="s">
        <v>142</v>
      </c>
      <c r="G392" s="247"/>
      <c r="H392" s="250">
        <v>1</v>
      </c>
      <c r="I392" s="251"/>
      <c r="J392" s="247"/>
      <c r="K392" s="247"/>
      <c r="L392" s="252"/>
      <c r="M392" s="279"/>
      <c r="N392" s="280"/>
      <c r="O392" s="280"/>
      <c r="P392" s="280"/>
      <c r="Q392" s="280"/>
      <c r="R392" s="280"/>
      <c r="S392" s="280"/>
      <c r="T392" s="281"/>
      <c r="U392" s="14"/>
      <c r="V392" s="14"/>
      <c r="W392" s="14"/>
      <c r="X392" s="14"/>
      <c r="Y392" s="14"/>
      <c r="Z392" s="14"/>
      <c r="AA392" s="14"/>
      <c r="AB392" s="14"/>
      <c r="AC392" s="14"/>
      <c r="AD392" s="14"/>
      <c r="AE392" s="14"/>
      <c r="AT392" s="256" t="s">
        <v>139</v>
      </c>
      <c r="AU392" s="256" t="s">
        <v>81</v>
      </c>
      <c r="AV392" s="14" t="s">
        <v>133</v>
      </c>
      <c r="AW392" s="14" t="s">
        <v>35</v>
      </c>
      <c r="AX392" s="14" t="s">
        <v>81</v>
      </c>
      <c r="AY392" s="256" t="s">
        <v>126</v>
      </c>
    </row>
    <row r="393" s="2" customFormat="1" ht="6.96" customHeight="1">
      <c r="A393" s="41"/>
      <c r="B393" s="62"/>
      <c r="C393" s="63"/>
      <c r="D393" s="63"/>
      <c r="E393" s="63"/>
      <c r="F393" s="63"/>
      <c r="G393" s="63"/>
      <c r="H393" s="63"/>
      <c r="I393" s="63"/>
      <c r="J393" s="63"/>
      <c r="K393" s="63"/>
      <c r="L393" s="47"/>
      <c r="M393" s="41"/>
      <c r="O393" s="41"/>
      <c r="P393" s="41"/>
      <c r="Q393" s="41"/>
      <c r="R393" s="41"/>
      <c r="S393" s="41"/>
      <c r="T393" s="41"/>
      <c r="U393" s="41"/>
      <c r="V393" s="41"/>
      <c r="W393" s="41"/>
      <c r="X393" s="41"/>
      <c r="Y393" s="41"/>
      <c r="Z393" s="41"/>
      <c r="AA393" s="41"/>
      <c r="AB393" s="41"/>
      <c r="AC393" s="41"/>
      <c r="AD393" s="41"/>
      <c r="AE393" s="41"/>
    </row>
  </sheetData>
  <sheetProtection sheet="1" autoFilter="0" formatColumns="0" formatRows="0" objects="1" scenarios="1" spinCount="100000" saltValue="Azh4gnu3aQ3r1sz+Tqz/NZ/dT8UR5r1jFtpPOZ4YBoHUrWsrftq+NFCTbvmDqwTo2xMvdD5d64n7b9OMT4lz9Q==" hashValue="XW5hR94HJqK2DrXLvqHEeG9ecKxeXn3LpiUhGjfh2UrF4lOwi9+Bies5a2k1w2AVs9n0Q08JUT7puB/5UPlFdw==" algorithmName="SHA-512" password="CC35"/>
  <autoFilter ref="C98:K392"/>
  <mergeCells count="12">
    <mergeCell ref="E7:H7"/>
    <mergeCell ref="E9:H9"/>
    <mergeCell ref="E11:H11"/>
    <mergeCell ref="E20:H20"/>
    <mergeCell ref="E29:H29"/>
    <mergeCell ref="E50:H50"/>
    <mergeCell ref="E52:H52"/>
    <mergeCell ref="E54:H54"/>
    <mergeCell ref="E87:H87"/>
    <mergeCell ref="E89:H89"/>
    <mergeCell ref="E91:H91"/>
    <mergeCell ref="L2:V2"/>
  </mergeCells>
  <hyperlinks>
    <hyperlink ref="F104" r:id="rId1" display="https://podminky.urs.cz/item/CS_URS_2024_01/274351121"/>
    <hyperlink ref="F109" r:id="rId2" display="https://podminky.urs.cz/item/CS_URS_2024_01/274351122"/>
    <hyperlink ref="F114" r:id="rId3" display="https://podminky.urs.cz/item/CS_URS_2024_01/279311115"/>
    <hyperlink ref="F120" r:id="rId4" display="https://podminky.urs.cz/item/CS_URS_2024_01/331231117"/>
    <hyperlink ref="F126" r:id="rId5" display="https://podminky.urs.cz/item/CS_URS_2024_01/622321141"/>
    <hyperlink ref="F131" r:id="rId6" display="https://podminky.urs.cz/item/CS_URS_2024_01/622321191"/>
    <hyperlink ref="F136" r:id="rId7" display="https://podminky.urs.cz/item/CS_URS_2024_01/629995101"/>
    <hyperlink ref="F142" r:id="rId8" display="https://podminky.urs.cz/item/CS_URS_2024_01/941211111"/>
    <hyperlink ref="F148" r:id="rId9" display="https://podminky.urs.cz/item/CS_URS_2024_01/941211211"/>
    <hyperlink ref="F154" r:id="rId10" display="https://podminky.urs.cz/item/CS_URS_2024_01/941211811"/>
    <hyperlink ref="F160" r:id="rId11" display="https://podminky.urs.cz/item/CS_URS_2024_01/949101111"/>
    <hyperlink ref="F165" r:id="rId12" display="https://podminky.urs.cz/item/CS_URS_2024_01/978015391"/>
    <hyperlink ref="F171" r:id="rId13" display="https://podminky.urs.cz/item/CS_URS_2024_01/997006004"/>
    <hyperlink ref="F176" r:id="rId14" display="https://podminky.urs.cz/item/CS_URS_2024_01/997006511"/>
    <hyperlink ref="F181" r:id="rId15" display="https://podminky.urs.cz/item/CS_URS_2024_01/997006512"/>
    <hyperlink ref="F187" r:id="rId16" display="https://podminky.urs.cz/item/CS_URS_2024_01/997006519"/>
    <hyperlink ref="F193" r:id="rId17" display="https://podminky.urs.cz/item/CS_URS_2024_01/997006551"/>
    <hyperlink ref="F196" r:id="rId18" display="https://podminky.urs.cz/item/CS_URS_2024_01/997013212"/>
    <hyperlink ref="F199" r:id="rId19" display="https://podminky.urs.cz/item/CS_URS_2024_01/997013631"/>
    <hyperlink ref="F204" r:id="rId20" display="https://podminky.urs.cz/item/CS_URS_2024_01/997013821"/>
    <hyperlink ref="F209" r:id="rId21" display="https://podminky.urs.cz/item/CS_URS_2024_01/997013847"/>
    <hyperlink ref="F219" r:id="rId22" display="https://podminky.urs.cz/item/CS_URS_2024_01/998011002"/>
    <hyperlink ref="F229" r:id="rId23" display="https://podminky.urs.cz/item/CS_URS_2024_01/762341811"/>
    <hyperlink ref="F234" r:id="rId24" display="https://podminky.urs.cz/item/CS_URS_2024_01/762342214"/>
    <hyperlink ref="F239" r:id="rId25" display="https://podminky.urs.cz/item/CS_URS_2024_01/762342216"/>
    <hyperlink ref="F248" r:id="rId26" display="https://podminky.urs.cz/item/CS_URS_2024_01/762395000"/>
    <hyperlink ref="F253" r:id="rId27" display="https://podminky.urs.cz/item/CS_URS_2024_01/998762102"/>
    <hyperlink ref="F257" r:id="rId28" display="https://podminky.urs.cz/item/CS_URS_2024_01/764001891"/>
    <hyperlink ref="F262" r:id="rId29" display="https://podminky.urs.cz/item/CS_URS_2024_01/764002801"/>
    <hyperlink ref="F267" r:id="rId30" display="https://podminky.urs.cz/item/CS_URS_2024_01/764002881"/>
    <hyperlink ref="F272" r:id="rId31" display="https://podminky.urs.cz/item/CS_URS_2024_01/764004801"/>
    <hyperlink ref="F277" r:id="rId32" display="https://podminky.urs.cz/item/CS_URS_2024_01/764004863"/>
    <hyperlink ref="F282" r:id="rId33" display="https://podminky.urs.cz/item/CS_URS_2024_01/764212607"/>
    <hyperlink ref="F287" r:id="rId34" display="https://podminky.urs.cz/item/CS_URS_2024_01/764212634"/>
    <hyperlink ref="F292" r:id="rId35" display="https://podminky.urs.cz/item/CS_URS_2024_01/764212664"/>
    <hyperlink ref="F297" r:id="rId36" display="https://podminky.urs.cz/item/CS_URS_2024_01/764314612"/>
    <hyperlink ref="F302" r:id="rId37" display="https://podminky.urs.cz/item/CS_URS_2024_01/764508131"/>
    <hyperlink ref="F307" r:id="rId38" display="https://podminky.urs.cz/item/CS_URS_2024_01/764508132"/>
    <hyperlink ref="F312" r:id="rId39" display="https://podminky.urs.cz/item/CS_URS_2024_01/764508134"/>
    <hyperlink ref="F317" r:id="rId40" display="https://podminky.urs.cz/item/CS_URS_2024_01/764511602"/>
    <hyperlink ref="F322" r:id="rId41" display="https://podminky.urs.cz/item/CS_URS_2024_01/764511642"/>
    <hyperlink ref="F327" r:id="rId42" display="https://podminky.urs.cz/item/CS_URS_2024_01/998764102"/>
    <hyperlink ref="F335" r:id="rId43" display="https://podminky.urs.cz/item/CS_URS_2024_01/765111201"/>
    <hyperlink ref="F344" r:id="rId44" display="https://podminky.urs.cz/item/CS_URS_2024_01/765131801"/>
    <hyperlink ref="F349" r:id="rId45" display="https://podminky.urs.cz/item/CS_URS_2024_01/765131821"/>
    <hyperlink ref="F354" r:id="rId46" display="https://podminky.urs.cz/item/CS_URS_2024_01/765131841"/>
    <hyperlink ref="F359" r:id="rId47" display="https://podminky.urs.cz/item/CS_URS_2024_01/765131845"/>
    <hyperlink ref="F364" r:id="rId48" display="https://podminky.urs.cz/item/CS_URS_2024_01/765191021"/>
    <hyperlink ref="F373" r:id="rId49" display="https://podminky.urs.cz/item/CS_URS_2024_01/998765102"/>
    <hyperlink ref="F377" r:id="rId50" display="https://podminky.urs.cz/item/CS_URS_2024_01/767851104"/>
    <hyperlink ref="F387" r:id="rId51" display="https://podminky.urs.cz/item/CS_URS_2024_01/998767102"/>
  </hyperlinks>
  <pageMargins left="0.39375" right="0.39375" top="0.39375" bottom="0.39375" header="0" footer="0"/>
  <pageSetup paperSize="9" orientation="portrait" blackAndWhite="1" fitToHeight="100"/>
  <headerFooter>
    <oddFooter>&amp;CStrana &amp;P z &amp;N</oddFooter>
  </headerFooter>
  <drawing r:id="rId52"/>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93</v>
      </c>
    </row>
    <row r="3" s="1" customFormat="1" ht="6.96" customHeight="1">
      <c r="B3" s="141"/>
      <c r="C3" s="142"/>
      <c r="D3" s="142"/>
      <c r="E3" s="142"/>
      <c r="F3" s="142"/>
      <c r="G3" s="142"/>
      <c r="H3" s="142"/>
      <c r="I3" s="142"/>
      <c r="J3" s="142"/>
      <c r="K3" s="142"/>
      <c r="L3" s="23"/>
      <c r="AT3" s="20" t="s">
        <v>83</v>
      </c>
    </row>
    <row r="4" s="1" customFormat="1" ht="24.96" customHeight="1">
      <c r="B4" s="23"/>
      <c r="D4" s="143" t="s">
        <v>97</v>
      </c>
      <c r="L4" s="23"/>
      <c r="M4" s="144" t="s">
        <v>10</v>
      </c>
      <c r="AT4" s="20" t="s">
        <v>4</v>
      </c>
    </row>
    <row r="5" s="1" customFormat="1" ht="6.96" customHeight="1">
      <c r="B5" s="23"/>
      <c r="L5" s="23"/>
    </row>
    <row r="6" s="1" customFormat="1" ht="12" customHeight="1">
      <c r="B6" s="23"/>
      <c r="D6" s="145" t="s">
        <v>16</v>
      </c>
      <c r="L6" s="23"/>
    </row>
    <row r="7" s="1" customFormat="1" ht="26.25" customHeight="1">
      <c r="B7" s="23"/>
      <c r="E7" s="146" t="str">
        <f>'Rekapitulace stavby'!K6</f>
        <v>TRANSFORMACE DOMOVA ČERNOVICE - LIDMAŇ II.- TELČ – DEMOLICE STÁVAJÍCÍHO OBJEKTU STODOLY</v>
      </c>
      <c r="F7" s="145"/>
      <c r="G7" s="145"/>
      <c r="H7" s="145"/>
      <c r="L7" s="23"/>
    </row>
    <row r="8" s="2" customFormat="1" ht="12" customHeight="1">
      <c r="A8" s="41"/>
      <c r="B8" s="47"/>
      <c r="C8" s="41"/>
      <c r="D8" s="145" t="s">
        <v>98</v>
      </c>
      <c r="E8" s="41"/>
      <c r="F8" s="41"/>
      <c r="G8" s="41"/>
      <c r="H8" s="41"/>
      <c r="I8" s="41"/>
      <c r="J8" s="41"/>
      <c r="K8" s="41"/>
      <c r="L8" s="147"/>
      <c r="S8" s="41"/>
      <c r="T8" s="41"/>
      <c r="U8" s="41"/>
      <c r="V8" s="41"/>
      <c r="W8" s="41"/>
      <c r="X8" s="41"/>
      <c r="Y8" s="41"/>
      <c r="Z8" s="41"/>
      <c r="AA8" s="41"/>
      <c r="AB8" s="41"/>
      <c r="AC8" s="41"/>
      <c r="AD8" s="41"/>
      <c r="AE8" s="41"/>
    </row>
    <row r="9" s="2" customFormat="1" ht="16.5" customHeight="1">
      <c r="A9" s="41"/>
      <c r="B9" s="47"/>
      <c r="C9" s="41"/>
      <c r="D9" s="41"/>
      <c r="E9" s="148" t="s">
        <v>675</v>
      </c>
      <c r="F9" s="41"/>
      <c r="G9" s="41"/>
      <c r="H9" s="41"/>
      <c r="I9" s="41"/>
      <c r="J9" s="41"/>
      <c r="K9" s="41"/>
      <c r="L9" s="14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47"/>
      <c r="S10" s="41"/>
      <c r="T10" s="41"/>
      <c r="U10" s="41"/>
      <c r="V10" s="41"/>
      <c r="W10" s="41"/>
      <c r="X10" s="41"/>
      <c r="Y10" s="41"/>
      <c r="Z10" s="41"/>
      <c r="AA10" s="41"/>
      <c r="AB10" s="41"/>
      <c r="AC10" s="41"/>
      <c r="AD10" s="41"/>
      <c r="AE10" s="41"/>
    </row>
    <row r="11" s="2" customFormat="1" ht="12" customHeight="1">
      <c r="A11" s="41"/>
      <c r="B11" s="47"/>
      <c r="C11" s="41"/>
      <c r="D11" s="145" t="s">
        <v>18</v>
      </c>
      <c r="E11" s="41"/>
      <c r="F11" s="136" t="s">
        <v>19</v>
      </c>
      <c r="G11" s="41"/>
      <c r="H11" s="41"/>
      <c r="I11" s="145" t="s">
        <v>20</v>
      </c>
      <c r="J11" s="136" t="s">
        <v>19</v>
      </c>
      <c r="K11" s="41"/>
      <c r="L11" s="147"/>
      <c r="S11" s="41"/>
      <c r="T11" s="41"/>
      <c r="U11" s="41"/>
      <c r="V11" s="41"/>
      <c r="W11" s="41"/>
      <c r="X11" s="41"/>
      <c r="Y11" s="41"/>
      <c r="Z11" s="41"/>
      <c r="AA11" s="41"/>
      <c r="AB11" s="41"/>
      <c r="AC11" s="41"/>
      <c r="AD11" s="41"/>
      <c r="AE11" s="41"/>
    </row>
    <row r="12" s="2" customFormat="1" ht="12" customHeight="1">
      <c r="A12" s="41"/>
      <c r="B12" s="47"/>
      <c r="C12" s="41"/>
      <c r="D12" s="145" t="s">
        <v>21</v>
      </c>
      <c r="E12" s="41"/>
      <c r="F12" s="136" t="s">
        <v>22</v>
      </c>
      <c r="G12" s="41"/>
      <c r="H12" s="41"/>
      <c r="I12" s="145" t="s">
        <v>23</v>
      </c>
      <c r="J12" s="149" t="str">
        <f>'Rekapitulace stavby'!AN8</f>
        <v>27. 2. 2024</v>
      </c>
      <c r="K12" s="41"/>
      <c r="L12" s="14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47"/>
      <c r="S13" s="41"/>
      <c r="T13" s="41"/>
      <c r="U13" s="41"/>
      <c r="V13" s="41"/>
      <c r="W13" s="41"/>
      <c r="X13" s="41"/>
      <c r="Y13" s="41"/>
      <c r="Z13" s="41"/>
      <c r="AA13" s="41"/>
      <c r="AB13" s="41"/>
      <c r="AC13" s="41"/>
      <c r="AD13" s="41"/>
      <c r="AE13" s="41"/>
    </row>
    <row r="14" s="2" customFormat="1" ht="12" customHeight="1">
      <c r="A14" s="41"/>
      <c r="B14" s="47"/>
      <c r="C14" s="41"/>
      <c r="D14" s="145" t="s">
        <v>25</v>
      </c>
      <c r="E14" s="41"/>
      <c r="F14" s="41"/>
      <c r="G14" s="41"/>
      <c r="H14" s="41"/>
      <c r="I14" s="145" t="s">
        <v>26</v>
      </c>
      <c r="J14" s="136" t="s">
        <v>19</v>
      </c>
      <c r="K14" s="41"/>
      <c r="L14" s="147"/>
      <c r="S14" s="41"/>
      <c r="T14" s="41"/>
      <c r="U14" s="41"/>
      <c r="V14" s="41"/>
      <c r="W14" s="41"/>
      <c r="X14" s="41"/>
      <c r="Y14" s="41"/>
      <c r="Z14" s="41"/>
      <c r="AA14" s="41"/>
      <c r="AB14" s="41"/>
      <c r="AC14" s="41"/>
      <c r="AD14" s="41"/>
      <c r="AE14" s="41"/>
    </row>
    <row r="15" s="2" customFormat="1" ht="18" customHeight="1">
      <c r="A15" s="41"/>
      <c r="B15" s="47"/>
      <c r="C15" s="41"/>
      <c r="D15" s="41"/>
      <c r="E15" s="136" t="s">
        <v>27</v>
      </c>
      <c r="F15" s="41"/>
      <c r="G15" s="41"/>
      <c r="H15" s="41"/>
      <c r="I15" s="145" t="s">
        <v>28</v>
      </c>
      <c r="J15" s="136" t="s">
        <v>19</v>
      </c>
      <c r="K15" s="41"/>
      <c r="L15" s="14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47"/>
      <c r="S16" s="41"/>
      <c r="T16" s="41"/>
      <c r="U16" s="41"/>
      <c r="V16" s="41"/>
      <c r="W16" s="41"/>
      <c r="X16" s="41"/>
      <c r="Y16" s="41"/>
      <c r="Z16" s="41"/>
      <c r="AA16" s="41"/>
      <c r="AB16" s="41"/>
      <c r="AC16" s="41"/>
      <c r="AD16" s="41"/>
      <c r="AE16" s="41"/>
    </row>
    <row r="17" s="2" customFormat="1" ht="12" customHeight="1">
      <c r="A17" s="41"/>
      <c r="B17" s="47"/>
      <c r="C17" s="41"/>
      <c r="D17" s="145" t="s">
        <v>29</v>
      </c>
      <c r="E17" s="41"/>
      <c r="F17" s="41"/>
      <c r="G17" s="41"/>
      <c r="H17" s="41"/>
      <c r="I17" s="145" t="s">
        <v>26</v>
      </c>
      <c r="J17" s="36" t="str">
        <f>'Rekapitulace stavby'!AN13</f>
        <v>Vyplň údaj</v>
      </c>
      <c r="K17" s="41"/>
      <c r="L17" s="147"/>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6"/>
      <c r="G18" s="136"/>
      <c r="H18" s="136"/>
      <c r="I18" s="145" t="s">
        <v>28</v>
      </c>
      <c r="J18" s="36" t="str">
        <f>'Rekapitulace stavby'!AN14</f>
        <v>Vyplň údaj</v>
      </c>
      <c r="K18" s="41"/>
      <c r="L18" s="14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47"/>
      <c r="S19" s="41"/>
      <c r="T19" s="41"/>
      <c r="U19" s="41"/>
      <c r="V19" s="41"/>
      <c r="W19" s="41"/>
      <c r="X19" s="41"/>
      <c r="Y19" s="41"/>
      <c r="Z19" s="41"/>
      <c r="AA19" s="41"/>
      <c r="AB19" s="41"/>
      <c r="AC19" s="41"/>
      <c r="AD19" s="41"/>
      <c r="AE19" s="41"/>
    </row>
    <row r="20" s="2" customFormat="1" ht="12" customHeight="1">
      <c r="A20" s="41"/>
      <c r="B20" s="47"/>
      <c r="C20" s="41"/>
      <c r="D20" s="145" t="s">
        <v>31</v>
      </c>
      <c r="E20" s="41"/>
      <c r="F20" s="41"/>
      <c r="G20" s="41"/>
      <c r="H20" s="41"/>
      <c r="I20" s="145" t="s">
        <v>26</v>
      </c>
      <c r="J20" s="136" t="s">
        <v>32</v>
      </c>
      <c r="K20" s="41"/>
      <c r="L20" s="147"/>
      <c r="S20" s="41"/>
      <c r="T20" s="41"/>
      <c r="U20" s="41"/>
      <c r="V20" s="41"/>
      <c r="W20" s="41"/>
      <c r="X20" s="41"/>
      <c r="Y20" s="41"/>
      <c r="Z20" s="41"/>
      <c r="AA20" s="41"/>
      <c r="AB20" s="41"/>
      <c r="AC20" s="41"/>
      <c r="AD20" s="41"/>
      <c r="AE20" s="41"/>
    </row>
    <row r="21" s="2" customFormat="1" ht="18" customHeight="1">
      <c r="A21" s="41"/>
      <c r="B21" s="47"/>
      <c r="C21" s="41"/>
      <c r="D21" s="41"/>
      <c r="E21" s="136" t="s">
        <v>33</v>
      </c>
      <c r="F21" s="41"/>
      <c r="G21" s="41"/>
      <c r="H21" s="41"/>
      <c r="I21" s="145" t="s">
        <v>28</v>
      </c>
      <c r="J21" s="136" t="s">
        <v>34</v>
      </c>
      <c r="K21" s="41"/>
      <c r="L21" s="14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47"/>
      <c r="S22" s="41"/>
      <c r="T22" s="41"/>
      <c r="U22" s="41"/>
      <c r="V22" s="41"/>
      <c r="W22" s="41"/>
      <c r="X22" s="41"/>
      <c r="Y22" s="41"/>
      <c r="Z22" s="41"/>
      <c r="AA22" s="41"/>
      <c r="AB22" s="41"/>
      <c r="AC22" s="41"/>
      <c r="AD22" s="41"/>
      <c r="AE22" s="41"/>
    </row>
    <row r="23" s="2" customFormat="1" ht="12" customHeight="1">
      <c r="A23" s="41"/>
      <c r="B23" s="47"/>
      <c r="C23" s="41"/>
      <c r="D23" s="145" t="s">
        <v>36</v>
      </c>
      <c r="E23" s="41"/>
      <c r="F23" s="41"/>
      <c r="G23" s="41"/>
      <c r="H23" s="41"/>
      <c r="I23" s="145" t="s">
        <v>26</v>
      </c>
      <c r="J23" s="136" t="str">
        <f>IF('Rekapitulace stavby'!AN19="","",'Rekapitulace stavby'!AN19)</f>
        <v/>
      </c>
      <c r="K23" s="41"/>
      <c r="L23" s="147"/>
      <c r="S23" s="41"/>
      <c r="T23" s="41"/>
      <c r="U23" s="41"/>
      <c r="V23" s="41"/>
      <c r="W23" s="41"/>
      <c r="X23" s="41"/>
      <c r="Y23" s="41"/>
      <c r="Z23" s="41"/>
      <c r="AA23" s="41"/>
      <c r="AB23" s="41"/>
      <c r="AC23" s="41"/>
      <c r="AD23" s="41"/>
      <c r="AE23" s="41"/>
    </row>
    <row r="24" s="2" customFormat="1" ht="18" customHeight="1">
      <c r="A24" s="41"/>
      <c r="B24" s="47"/>
      <c r="C24" s="41"/>
      <c r="D24" s="41"/>
      <c r="E24" s="136" t="str">
        <f>IF('Rekapitulace stavby'!E20="","",'Rekapitulace stavby'!E20)</f>
        <v xml:space="preserve"> </v>
      </c>
      <c r="F24" s="41"/>
      <c r="G24" s="41"/>
      <c r="H24" s="41"/>
      <c r="I24" s="145" t="s">
        <v>28</v>
      </c>
      <c r="J24" s="136" t="str">
        <f>IF('Rekapitulace stavby'!AN20="","",'Rekapitulace stavby'!AN20)</f>
        <v/>
      </c>
      <c r="K24" s="41"/>
      <c r="L24" s="14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47"/>
      <c r="S25" s="41"/>
      <c r="T25" s="41"/>
      <c r="U25" s="41"/>
      <c r="V25" s="41"/>
      <c r="W25" s="41"/>
      <c r="X25" s="41"/>
      <c r="Y25" s="41"/>
      <c r="Z25" s="41"/>
      <c r="AA25" s="41"/>
      <c r="AB25" s="41"/>
      <c r="AC25" s="41"/>
      <c r="AD25" s="41"/>
      <c r="AE25" s="41"/>
    </row>
    <row r="26" s="2" customFormat="1" ht="12" customHeight="1">
      <c r="A26" s="41"/>
      <c r="B26" s="47"/>
      <c r="C26" s="41"/>
      <c r="D26" s="145" t="s">
        <v>38</v>
      </c>
      <c r="E26" s="41"/>
      <c r="F26" s="41"/>
      <c r="G26" s="41"/>
      <c r="H26" s="41"/>
      <c r="I26" s="41"/>
      <c r="J26" s="41"/>
      <c r="K26" s="41"/>
      <c r="L26" s="147"/>
      <c r="S26" s="41"/>
      <c r="T26" s="41"/>
      <c r="U26" s="41"/>
      <c r="V26" s="41"/>
      <c r="W26" s="41"/>
      <c r="X26" s="41"/>
      <c r="Y26" s="41"/>
      <c r="Z26" s="41"/>
      <c r="AA26" s="41"/>
      <c r="AB26" s="41"/>
      <c r="AC26" s="41"/>
      <c r="AD26" s="41"/>
      <c r="AE26" s="41"/>
    </row>
    <row r="27" s="8" customFormat="1" ht="16.5" customHeight="1">
      <c r="A27" s="150"/>
      <c r="B27" s="151"/>
      <c r="C27" s="150"/>
      <c r="D27" s="150"/>
      <c r="E27" s="152" t="s">
        <v>19</v>
      </c>
      <c r="F27" s="152"/>
      <c r="G27" s="152"/>
      <c r="H27" s="152"/>
      <c r="I27" s="150"/>
      <c r="J27" s="150"/>
      <c r="K27" s="150"/>
      <c r="L27" s="153"/>
      <c r="S27" s="150"/>
      <c r="T27" s="150"/>
      <c r="U27" s="150"/>
      <c r="V27" s="150"/>
      <c r="W27" s="150"/>
      <c r="X27" s="150"/>
      <c r="Y27" s="150"/>
      <c r="Z27" s="150"/>
      <c r="AA27" s="150"/>
      <c r="AB27" s="150"/>
      <c r="AC27" s="150"/>
      <c r="AD27" s="150"/>
      <c r="AE27" s="150"/>
    </row>
    <row r="28" s="2" customFormat="1" ht="6.96" customHeight="1">
      <c r="A28" s="41"/>
      <c r="B28" s="47"/>
      <c r="C28" s="41"/>
      <c r="D28" s="41"/>
      <c r="E28" s="41"/>
      <c r="F28" s="41"/>
      <c r="G28" s="41"/>
      <c r="H28" s="41"/>
      <c r="I28" s="41"/>
      <c r="J28" s="41"/>
      <c r="K28" s="41"/>
      <c r="L28" s="147"/>
      <c r="S28" s="41"/>
      <c r="T28" s="41"/>
      <c r="U28" s="41"/>
      <c r="V28" s="41"/>
      <c r="W28" s="41"/>
      <c r="X28" s="41"/>
      <c r="Y28" s="41"/>
      <c r="Z28" s="41"/>
      <c r="AA28" s="41"/>
      <c r="AB28" s="41"/>
      <c r="AC28" s="41"/>
      <c r="AD28" s="41"/>
      <c r="AE28" s="41"/>
    </row>
    <row r="29" s="2" customFormat="1" ht="6.96" customHeight="1">
      <c r="A29" s="41"/>
      <c r="B29" s="47"/>
      <c r="C29" s="41"/>
      <c r="D29" s="154"/>
      <c r="E29" s="154"/>
      <c r="F29" s="154"/>
      <c r="G29" s="154"/>
      <c r="H29" s="154"/>
      <c r="I29" s="154"/>
      <c r="J29" s="154"/>
      <c r="K29" s="154"/>
      <c r="L29" s="147"/>
      <c r="S29" s="41"/>
      <c r="T29" s="41"/>
      <c r="U29" s="41"/>
      <c r="V29" s="41"/>
      <c r="W29" s="41"/>
      <c r="X29" s="41"/>
      <c r="Y29" s="41"/>
      <c r="Z29" s="41"/>
      <c r="AA29" s="41"/>
      <c r="AB29" s="41"/>
      <c r="AC29" s="41"/>
      <c r="AD29" s="41"/>
      <c r="AE29" s="41"/>
    </row>
    <row r="30" s="2" customFormat="1" ht="25.44" customHeight="1">
      <c r="A30" s="41"/>
      <c r="B30" s="47"/>
      <c r="C30" s="41"/>
      <c r="D30" s="155" t="s">
        <v>40</v>
      </c>
      <c r="E30" s="41"/>
      <c r="F30" s="41"/>
      <c r="G30" s="41"/>
      <c r="H30" s="41"/>
      <c r="I30" s="41"/>
      <c r="J30" s="156">
        <f>ROUND(J83, 2)</f>
        <v>0</v>
      </c>
      <c r="K30" s="41"/>
      <c r="L30" s="147"/>
      <c r="S30" s="41"/>
      <c r="T30" s="41"/>
      <c r="U30" s="41"/>
      <c r="V30" s="41"/>
      <c r="W30" s="41"/>
      <c r="X30" s="41"/>
      <c r="Y30" s="41"/>
      <c r="Z30" s="41"/>
      <c r="AA30" s="41"/>
      <c r="AB30" s="41"/>
      <c r="AC30" s="41"/>
      <c r="AD30" s="41"/>
      <c r="AE30" s="41"/>
    </row>
    <row r="31" s="2" customFormat="1" ht="6.96" customHeight="1">
      <c r="A31" s="41"/>
      <c r="B31" s="47"/>
      <c r="C31" s="41"/>
      <c r="D31" s="154"/>
      <c r="E31" s="154"/>
      <c r="F31" s="154"/>
      <c r="G31" s="154"/>
      <c r="H31" s="154"/>
      <c r="I31" s="154"/>
      <c r="J31" s="154"/>
      <c r="K31" s="154"/>
      <c r="L31" s="147"/>
      <c r="S31" s="41"/>
      <c r="T31" s="41"/>
      <c r="U31" s="41"/>
      <c r="V31" s="41"/>
      <c r="W31" s="41"/>
      <c r="X31" s="41"/>
      <c r="Y31" s="41"/>
      <c r="Z31" s="41"/>
      <c r="AA31" s="41"/>
      <c r="AB31" s="41"/>
      <c r="AC31" s="41"/>
      <c r="AD31" s="41"/>
      <c r="AE31" s="41"/>
    </row>
    <row r="32" s="2" customFormat="1" ht="14.4" customHeight="1">
      <c r="A32" s="41"/>
      <c r="B32" s="47"/>
      <c r="C32" s="41"/>
      <c r="D32" s="41"/>
      <c r="E32" s="41"/>
      <c r="F32" s="157" t="s">
        <v>42</v>
      </c>
      <c r="G32" s="41"/>
      <c r="H32" s="41"/>
      <c r="I32" s="157" t="s">
        <v>41</v>
      </c>
      <c r="J32" s="157" t="s">
        <v>43</v>
      </c>
      <c r="K32" s="41"/>
      <c r="L32" s="147"/>
      <c r="S32" s="41"/>
      <c r="T32" s="41"/>
      <c r="U32" s="41"/>
      <c r="V32" s="41"/>
      <c r="W32" s="41"/>
      <c r="X32" s="41"/>
      <c r="Y32" s="41"/>
      <c r="Z32" s="41"/>
      <c r="AA32" s="41"/>
      <c r="AB32" s="41"/>
      <c r="AC32" s="41"/>
      <c r="AD32" s="41"/>
      <c r="AE32" s="41"/>
    </row>
    <row r="33" s="2" customFormat="1" ht="14.4" customHeight="1">
      <c r="A33" s="41"/>
      <c r="B33" s="47"/>
      <c r="C33" s="41"/>
      <c r="D33" s="158" t="s">
        <v>44</v>
      </c>
      <c r="E33" s="145" t="s">
        <v>45</v>
      </c>
      <c r="F33" s="159">
        <f>ROUND((SUM(BE83:BE207)),  2)</f>
        <v>0</v>
      </c>
      <c r="G33" s="41"/>
      <c r="H33" s="41"/>
      <c r="I33" s="160">
        <v>0.20999999999999999</v>
      </c>
      <c r="J33" s="159">
        <f>ROUND(((SUM(BE83:BE207))*I33),  2)</f>
        <v>0</v>
      </c>
      <c r="K33" s="41"/>
      <c r="L33" s="147"/>
      <c r="S33" s="41"/>
      <c r="T33" s="41"/>
      <c r="U33" s="41"/>
      <c r="V33" s="41"/>
      <c r="W33" s="41"/>
      <c r="X33" s="41"/>
      <c r="Y33" s="41"/>
      <c r="Z33" s="41"/>
      <c r="AA33" s="41"/>
      <c r="AB33" s="41"/>
      <c r="AC33" s="41"/>
      <c r="AD33" s="41"/>
      <c r="AE33" s="41"/>
    </row>
    <row r="34" s="2" customFormat="1" ht="14.4" customHeight="1">
      <c r="A34" s="41"/>
      <c r="B34" s="47"/>
      <c r="C34" s="41"/>
      <c r="D34" s="41"/>
      <c r="E34" s="145" t="s">
        <v>46</v>
      </c>
      <c r="F34" s="159">
        <f>ROUND((SUM(BF83:BF207)),  2)</f>
        <v>0</v>
      </c>
      <c r="G34" s="41"/>
      <c r="H34" s="41"/>
      <c r="I34" s="160">
        <v>0.12</v>
      </c>
      <c r="J34" s="159">
        <f>ROUND(((SUM(BF83:BF207))*I34),  2)</f>
        <v>0</v>
      </c>
      <c r="K34" s="41"/>
      <c r="L34" s="147"/>
      <c r="S34" s="41"/>
      <c r="T34" s="41"/>
      <c r="U34" s="41"/>
      <c r="V34" s="41"/>
      <c r="W34" s="41"/>
      <c r="X34" s="41"/>
      <c r="Y34" s="41"/>
      <c r="Z34" s="41"/>
      <c r="AA34" s="41"/>
      <c r="AB34" s="41"/>
      <c r="AC34" s="41"/>
      <c r="AD34" s="41"/>
      <c r="AE34" s="41"/>
    </row>
    <row r="35" hidden="1" s="2" customFormat="1" ht="14.4" customHeight="1">
      <c r="A35" s="41"/>
      <c r="B35" s="47"/>
      <c r="C35" s="41"/>
      <c r="D35" s="41"/>
      <c r="E35" s="145" t="s">
        <v>47</v>
      </c>
      <c r="F35" s="159">
        <f>ROUND((SUM(BG83:BG207)),  2)</f>
        <v>0</v>
      </c>
      <c r="G35" s="41"/>
      <c r="H35" s="41"/>
      <c r="I35" s="160">
        <v>0.20999999999999999</v>
      </c>
      <c r="J35" s="159">
        <f>0</f>
        <v>0</v>
      </c>
      <c r="K35" s="41"/>
      <c r="L35" s="147"/>
      <c r="S35" s="41"/>
      <c r="T35" s="41"/>
      <c r="U35" s="41"/>
      <c r="V35" s="41"/>
      <c r="W35" s="41"/>
      <c r="X35" s="41"/>
      <c r="Y35" s="41"/>
      <c r="Z35" s="41"/>
      <c r="AA35" s="41"/>
      <c r="AB35" s="41"/>
      <c r="AC35" s="41"/>
      <c r="AD35" s="41"/>
      <c r="AE35" s="41"/>
    </row>
    <row r="36" hidden="1" s="2" customFormat="1" ht="14.4" customHeight="1">
      <c r="A36" s="41"/>
      <c r="B36" s="47"/>
      <c r="C36" s="41"/>
      <c r="D36" s="41"/>
      <c r="E36" s="145" t="s">
        <v>48</v>
      </c>
      <c r="F36" s="159">
        <f>ROUND((SUM(BH83:BH207)),  2)</f>
        <v>0</v>
      </c>
      <c r="G36" s="41"/>
      <c r="H36" s="41"/>
      <c r="I36" s="160">
        <v>0.12</v>
      </c>
      <c r="J36" s="159">
        <f>0</f>
        <v>0</v>
      </c>
      <c r="K36" s="41"/>
      <c r="L36" s="147"/>
      <c r="S36" s="41"/>
      <c r="T36" s="41"/>
      <c r="U36" s="41"/>
      <c r="V36" s="41"/>
      <c r="W36" s="41"/>
      <c r="X36" s="41"/>
      <c r="Y36" s="41"/>
      <c r="Z36" s="41"/>
      <c r="AA36" s="41"/>
      <c r="AB36" s="41"/>
      <c r="AC36" s="41"/>
      <c r="AD36" s="41"/>
      <c r="AE36" s="41"/>
    </row>
    <row r="37" hidden="1" s="2" customFormat="1" ht="14.4" customHeight="1">
      <c r="A37" s="41"/>
      <c r="B37" s="47"/>
      <c r="C37" s="41"/>
      <c r="D37" s="41"/>
      <c r="E37" s="145" t="s">
        <v>49</v>
      </c>
      <c r="F37" s="159">
        <f>ROUND((SUM(BI83:BI207)),  2)</f>
        <v>0</v>
      </c>
      <c r="G37" s="41"/>
      <c r="H37" s="41"/>
      <c r="I37" s="160">
        <v>0</v>
      </c>
      <c r="J37" s="159">
        <f>0</f>
        <v>0</v>
      </c>
      <c r="K37" s="41"/>
      <c r="L37" s="14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47"/>
      <c r="S38" s="41"/>
      <c r="T38" s="41"/>
      <c r="U38" s="41"/>
      <c r="V38" s="41"/>
      <c r="W38" s="41"/>
      <c r="X38" s="41"/>
      <c r="Y38" s="41"/>
      <c r="Z38" s="41"/>
      <c r="AA38" s="41"/>
      <c r="AB38" s="41"/>
      <c r="AC38" s="41"/>
      <c r="AD38" s="41"/>
      <c r="AE38" s="41"/>
    </row>
    <row r="39" s="2" customFormat="1" ht="25.44" customHeight="1">
      <c r="A39" s="41"/>
      <c r="B39" s="47"/>
      <c r="C39" s="161"/>
      <c r="D39" s="162" t="s">
        <v>50</v>
      </c>
      <c r="E39" s="163"/>
      <c r="F39" s="163"/>
      <c r="G39" s="164" t="s">
        <v>51</v>
      </c>
      <c r="H39" s="165" t="s">
        <v>52</v>
      </c>
      <c r="I39" s="163"/>
      <c r="J39" s="166">
        <f>SUM(J30:J37)</f>
        <v>0</v>
      </c>
      <c r="K39" s="167"/>
      <c r="L39" s="147"/>
      <c r="S39" s="41"/>
      <c r="T39" s="41"/>
      <c r="U39" s="41"/>
      <c r="V39" s="41"/>
      <c r="W39" s="41"/>
      <c r="X39" s="41"/>
      <c r="Y39" s="41"/>
      <c r="Z39" s="41"/>
      <c r="AA39" s="41"/>
      <c r="AB39" s="41"/>
      <c r="AC39" s="41"/>
      <c r="AD39" s="41"/>
      <c r="AE39" s="41"/>
    </row>
    <row r="40" s="2" customFormat="1" ht="14.4" customHeight="1">
      <c r="A40" s="41"/>
      <c r="B40" s="168"/>
      <c r="C40" s="169"/>
      <c r="D40" s="169"/>
      <c r="E40" s="169"/>
      <c r="F40" s="169"/>
      <c r="G40" s="169"/>
      <c r="H40" s="169"/>
      <c r="I40" s="169"/>
      <c r="J40" s="169"/>
      <c r="K40" s="169"/>
      <c r="L40" s="147"/>
      <c r="S40" s="41"/>
      <c r="T40" s="41"/>
      <c r="U40" s="41"/>
      <c r="V40" s="41"/>
      <c r="W40" s="41"/>
      <c r="X40" s="41"/>
      <c r="Y40" s="41"/>
      <c r="Z40" s="41"/>
      <c r="AA40" s="41"/>
      <c r="AB40" s="41"/>
      <c r="AC40" s="41"/>
      <c r="AD40" s="41"/>
      <c r="AE40" s="41"/>
    </row>
    <row r="44" s="2" customFormat="1" ht="6.96" customHeight="1">
      <c r="A44" s="41"/>
      <c r="B44" s="170"/>
      <c r="C44" s="171"/>
      <c r="D44" s="171"/>
      <c r="E44" s="171"/>
      <c r="F44" s="171"/>
      <c r="G44" s="171"/>
      <c r="H44" s="171"/>
      <c r="I44" s="171"/>
      <c r="J44" s="171"/>
      <c r="K44" s="171"/>
      <c r="L44" s="147"/>
      <c r="S44" s="41"/>
      <c r="T44" s="41"/>
      <c r="U44" s="41"/>
      <c r="V44" s="41"/>
      <c r="W44" s="41"/>
      <c r="X44" s="41"/>
      <c r="Y44" s="41"/>
      <c r="Z44" s="41"/>
      <c r="AA44" s="41"/>
      <c r="AB44" s="41"/>
      <c r="AC44" s="41"/>
      <c r="AD44" s="41"/>
      <c r="AE44" s="41"/>
    </row>
    <row r="45" s="2" customFormat="1" ht="24.96" customHeight="1">
      <c r="A45" s="41"/>
      <c r="B45" s="42"/>
      <c r="C45" s="26" t="s">
        <v>102</v>
      </c>
      <c r="D45" s="43"/>
      <c r="E45" s="43"/>
      <c r="F45" s="43"/>
      <c r="G45" s="43"/>
      <c r="H45" s="43"/>
      <c r="I45" s="43"/>
      <c r="J45" s="43"/>
      <c r="K45" s="43"/>
      <c r="L45" s="14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47"/>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47"/>
      <c r="S47" s="41"/>
      <c r="T47" s="41"/>
      <c r="U47" s="41"/>
      <c r="V47" s="41"/>
      <c r="W47" s="41"/>
      <c r="X47" s="41"/>
      <c r="Y47" s="41"/>
      <c r="Z47" s="41"/>
      <c r="AA47" s="41"/>
      <c r="AB47" s="41"/>
      <c r="AC47" s="41"/>
      <c r="AD47" s="41"/>
      <c r="AE47" s="41"/>
    </row>
    <row r="48" s="2" customFormat="1" ht="26.25" customHeight="1">
      <c r="A48" s="41"/>
      <c r="B48" s="42"/>
      <c r="C48" s="43"/>
      <c r="D48" s="43"/>
      <c r="E48" s="172" t="str">
        <f>E7</f>
        <v>TRANSFORMACE DOMOVA ČERNOVICE - LIDMAŇ II.- TELČ – DEMOLICE STÁVAJÍCÍHO OBJEKTU STODOLY</v>
      </c>
      <c r="F48" s="35"/>
      <c r="G48" s="35"/>
      <c r="H48" s="35"/>
      <c r="I48" s="43"/>
      <c r="J48" s="43"/>
      <c r="K48" s="43"/>
      <c r="L48" s="147"/>
      <c r="S48" s="41"/>
      <c r="T48" s="41"/>
      <c r="U48" s="41"/>
      <c r="V48" s="41"/>
      <c r="W48" s="41"/>
      <c r="X48" s="41"/>
      <c r="Y48" s="41"/>
      <c r="Z48" s="41"/>
      <c r="AA48" s="41"/>
      <c r="AB48" s="41"/>
      <c r="AC48" s="41"/>
      <c r="AD48" s="41"/>
      <c r="AE48" s="41"/>
    </row>
    <row r="49" s="2" customFormat="1" ht="12" customHeight="1">
      <c r="A49" s="41"/>
      <c r="B49" s="42"/>
      <c r="C49" s="35" t="s">
        <v>98</v>
      </c>
      <c r="D49" s="43"/>
      <c r="E49" s="43"/>
      <c r="F49" s="43"/>
      <c r="G49" s="43"/>
      <c r="H49" s="43"/>
      <c r="I49" s="43"/>
      <c r="J49" s="43"/>
      <c r="K49" s="43"/>
      <c r="L49" s="147"/>
      <c r="S49" s="41"/>
      <c r="T49" s="41"/>
      <c r="U49" s="41"/>
      <c r="V49" s="41"/>
      <c r="W49" s="41"/>
      <c r="X49" s="41"/>
      <c r="Y49" s="41"/>
      <c r="Z49" s="41"/>
      <c r="AA49" s="41"/>
      <c r="AB49" s="41"/>
      <c r="AC49" s="41"/>
      <c r="AD49" s="41"/>
      <c r="AE49" s="41"/>
    </row>
    <row r="50" s="2" customFormat="1" ht="16.5" customHeight="1">
      <c r="A50" s="41"/>
      <c r="B50" s="42"/>
      <c r="C50" s="43"/>
      <c r="D50" s="43"/>
      <c r="E50" s="72" t="str">
        <f>E9</f>
        <v>SO 02 - Demolice stávajícího objektu skleníku</v>
      </c>
      <c r="F50" s="43"/>
      <c r="G50" s="43"/>
      <c r="H50" s="43"/>
      <c r="I50" s="43"/>
      <c r="J50" s="43"/>
      <c r="K50" s="43"/>
      <c r="L50" s="14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47"/>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Telč</v>
      </c>
      <c r="G52" s="43"/>
      <c r="H52" s="43"/>
      <c r="I52" s="35" t="s">
        <v>23</v>
      </c>
      <c r="J52" s="75" t="str">
        <f>IF(J12="","",J12)</f>
        <v>27. 2. 2024</v>
      </c>
      <c r="K52" s="43"/>
      <c r="L52" s="14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47"/>
      <c r="S53" s="41"/>
      <c r="T53" s="41"/>
      <c r="U53" s="41"/>
      <c r="V53" s="41"/>
      <c r="W53" s="41"/>
      <c r="X53" s="41"/>
      <c r="Y53" s="41"/>
      <c r="Z53" s="41"/>
      <c r="AA53" s="41"/>
      <c r="AB53" s="41"/>
      <c r="AC53" s="41"/>
      <c r="AD53" s="41"/>
      <c r="AE53" s="41"/>
    </row>
    <row r="54" s="2" customFormat="1" ht="40.05" customHeight="1">
      <c r="A54" s="41"/>
      <c r="B54" s="42"/>
      <c r="C54" s="35" t="s">
        <v>25</v>
      </c>
      <c r="D54" s="43"/>
      <c r="E54" s="43"/>
      <c r="F54" s="30" t="str">
        <f>E15</f>
        <v>Kraj Vysočina, Žižkova 1882/57, 56 01 Jihlava</v>
      </c>
      <c r="G54" s="43"/>
      <c r="H54" s="43"/>
      <c r="I54" s="35" t="s">
        <v>31</v>
      </c>
      <c r="J54" s="39" t="str">
        <f>E21</f>
        <v xml:space="preserve">Artprojekt  Jihlava spol. s r.o., 586 01 Jihlava</v>
      </c>
      <c r="K54" s="43"/>
      <c r="L54" s="147"/>
      <c r="S54" s="41"/>
      <c r="T54" s="41"/>
      <c r="U54" s="41"/>
      <c r="V54" s="41"/>
      <c r="W54" s="41"/>
      <c r="X54" s="41"/>
      <c r="Y54" s="41"/>
      <c r="Z54" s="41"/>
      <c r="AA54" s="41"/>
      <c r="AB54" s="41"/>
      <c r="AC54" s="41"/>
      <c r="AD54" s="41"/>
      <c r="AE54" s="41"/>
    </row>
    <row r="55" s="2" customFormat="1" ht="15.15" customHeight="1">
      <c r="A55" s="41"/>
      <c r="B55" s="42"/>
      <c r="C55" s="35" t="s">
        <v>29</v>
      </c>
      <c r="D55" s="43"/>
      <c r="E55" s="43"/>
      <c r="F55" s="30" t="str">
        <f>IF(E18="","",E18)</f>
        <v>Vyplň údaj</v>
      </c>
      <c r="G55" s="43"/>
      <c r="H55" s="43"/>
      <c r="I55" s="35" t="s">
        <v>36</v>
      </c>
      <c r="J55" s="39" t="str">
        <f>E24</f>
        <v xml:space="preserve"> </v>
      </c>
      <c r="K55" s="43"/>
      <c r="L55" s="14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47"/>
      <c r="S56" s="41"/>
      <c r="T56" s="41"/>
      <c r="U56" s="41"/>
      <c r="V56" s="41"/>
      <c r="W56" s="41"/>
      <c r="X56" s="41"/>
      <c r="Y56" s="41"/>
      <c r="Z56" s="41"/>
      <c r="AA56" s="41"/>
      <c r="AB56" s="41"/>
      <c r="AC56" s="41"/>
      <c r="AD56" s="41"/>
      <c r="AE56" s="41"/>
    </row>
    <row r="57" s="2" customFormat="1" ht="29.28" customHeight="1">
      <c r="A57" s="41"/>
      <c r="B57" s="42"/>
      <c r="C57" s="173" t="s">
        <v>103</v>
      </c>
      <c r="D57" s="174"/>
      <c r="E57" s="174"/>
      <c r="F57" s="174"/>
      <c r="G57" s="174"/>
      <c r="H57" s="174"/>
      <c r="I57" s="174"/>
      <c r="J57" s="175" t="s">
        <v>104</v>
      </c>
      <c r="K57" s="174"/>
      <c r="L57" s="14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47"/>
      <c r="S58" s="41"/>
      <c r="T58" s="41"/>
      <c r="U58" s="41"/>
      <c r="V58" s="41"/>
      <c r="W58" s="41"/>
      <c r="X58" s="41"/>
      <c r="Y58" s="41"/>
      <c r="Z58" s="41"/>
      <c r="AA58" s="41"/>
      <c r="AB58" s="41"/>
      <c r="AC58" s="41"/>
      <c r="AD58" s="41"/>
      <c r="AE58" s="41"/>
    </row>
    <row r="59" s="2" customFormat="1" ht="22.8" customHeight="1">
      <c r="A59" s="41"/>
      <c r="B59" s="42"/>
      <c r="C59" s="176" t="s">
        <v>72</v>
      </c>
      <c r="D59" s="43"/>
      <c r="E59" s="43"/>
      <c r="F59" s="43"/>
      <c r="G59" s="43"/>
      <c r="H59" s="43"/>
      <c r="I59" s="43"/>
      <c r="J59" s="105">
        <f>J83</f>
        <v>0</v>
      </c>
      <c r="K59" s="43"/>
      <c r="L59" s="147"/>
      <c r="S59" s="41"/>
      <c r="T59" s="41"/>
      <c r="U59" s="41"/>
      <c r="V59" s="41"/>
      <c r="W59" s="41"/>
      <c r="X59" s="41"/>
      <c r="Y59" s="41"/>
      <c r="Z59" s="41"/>
      <c r="AA59" s="41"/>
      <c r="AB59" s="41"/>
      <c r="AC59" s="41"/>
      <c r="AD59" s="41"/>
      <c r="AE59" s="41"/>
      <c r="AU59" s="20" t="s">
        <v>105</v>
      </c>
    </row>
    <row r="60" s="9" customFormat="1" ht="24.96" customHeight="1">
      <c r="A60" s="9"/>
      <c r="B60" s="177"/>
      <c r="C60" s="178"/>
      <c r="D60" s="179" t="s">
        <v>106</v>
      </c>
      <c r="E60" s="180"/>
      <c r="F60" s="180"/>
      <c r="G60" s="180"/>
      <c r="H60" s="180"/>
      <c r="I60" s="180"/>
      <c r="J60" s="181">
        <f>J84</f>
        <v>0</v>
      </c>
      <c r="K60" s="178"/>
      <c r="L60" s="182"/>
      <c r="S60" s="9"/>
      <c r="T60" s="9"/>
      <c r="U60" s="9"/>
      <c r="V60" s="9"/>
      <c r="W60" s="9"/>
      <c r="X60" s="9"/>
      <c r="Y60" s="9"/>
      <c r="Z60" s="9"/>
      <c r="AA60" s="9"/>
      <c r="AB60" s="9"/>
      <c r="AC60" s="9"/>
      <c r="AD60" s="9"/>
      <c r="AE60" s="9"/>
    </row>
    <row r="61" s="10" customFormat="1" ht="19.92" customHeight="1">
      <c r="A61" s="10"/>
      <c r="B61" s="183"/>
      <c r="C61" s="128"/>
      <c r="D61" s="184" t="s">
        <v>107</v>
      </c>
      <c r="E61" s="185"/>
      <c r="F61" s="185"/>
      <c r="G61" s="185"/>
      <c r="H61" s="185"/>
      <c r="I61" s="185"/>
      <c r="J61" s="186">
        <f>J85</f>
        <v>0</v>
      </c>
      <c r="K61" s="128"/>
      <c r="L61" s="187"/>
      <c r="S61" s="10"/>
      <c r="T61" s="10"/>
      <c r="U61" s="10"/>
      <c r="V61" s="10"/>
      <c r="W61" s="10"/>
      <c r="X61" s="10"/>
      <c r="Y61" s="10"/>
      <c r="Z61" s="10"/>
      <c r="AA61" s="10"/>
      <c r="AB61" s="10"/>
      <c r="AC61" s="10"/>
      <c r="AD61" s="10"/>
      <c r="AE61" s="10"/>
    </row>
    <row r="62" s="10" customFormat="1" ht="19.92" customHeight="1">
      <c r="A62" s="10"/>
      <c r="B62" s="183"/>
      <c r="C62" s="128"/>
      <c r="D62" s="184" t="s">
        <v>108</v>
      </c>
      <c r="E62" s="185"/>
      <c r="F62" s="185"/>
      <c r="G62" s="185"/>
      <c r="H62" s="185"/>
      <c r="I62" s="185"/>
      <c r="J62" s="186">
        <f>J140</f>
        <v>0</v>
      </c>
      <c r="K62" s="128"/>
      <c r="L62" s="187"/>
      <c r="S62" s="10"/>
      <c r="T62" s="10"/>
      <c r="U62" s="10"/>
      <c r="V62" s="10"/>
      <c r="W62" s="10"/>
      <c r="X62" s="10"/>
      <c r="Y62" s="10"/>
      <c r="Z62" s="10"/>
      <c r="AA62" s="10"/>
      <c r="AB62" s="10"/>
      <c r="AC62" s="10"/>
      <c r="AD62" s="10"/>
      <c r="AE62" s="10"/>
    </row>
    <row r="63" s="10" customFormat="1" ht="19.92" customHeight="1">
      <c r="A63" s="10"/>
      <c r="B63" s="183"/>
      <c r="C63" s="128"/>
      <c r="D63" s="184" t="s">
        <v>109</v>
      </c>
      <c r="E63" s="185"/>
      <c r="F63" s="185"/>
      <c r="G63" s="185"/>
      <c r="H63" s="185"/>
      <c r="I63" s="185"/>
      <c r="J63" s="186">
        <f>J159</f>
        <v>0</v>
      </c>
      <c r="K63" s="128"/>
      <c r="L63" s="187"/>
      <c r="S63" s="10"/>
      <c r="T63" s="10"/>
      <c r="U63" s="10"/>
      <c r="V63" s="10"/>
      <c r="W63" s="10"/>
      <c r="X63" s="10"/>
      <c r="Y63" s="10"/>
      <c r="Z63" s="10"/>
      <c r="AA63" s="10"/>
      <c r="AB63" s="10"/>
      <c r="AC63" s="10"/>
      <c r="AD63" s="10"/>
      <c r="AE63" s="10"/>
    </row>
    <row r="64" s="2" customFormat="1" ht="21.84" customHeight="1">
      <c r="A64" s="41"/>
      <c r="B64" s="42"/>
      <c r="C64" s="43"/>
      <c r="D64" s="43"/>
      <c r="E64" s="43"/>
      <c r="F64" s="43"/>
      <c r="G64" s="43"/>
      <c r="H64" s="43"/>
      <c r="I64" s="43"/>
      <c r="J64" s="43"/>
      <c r="K64" s="43"/>
      <c r="L64" s="147"/>
      <c r="S64" s="41"/>
      <c r="T64" s="41"/>
      <c r="U64" s="41"/>
      <c r="V64" s="41"/>
      <c r="W64" s="41"/>
      <c r="X64" s="41"/>
      <c r="Y64" s="41"/>
      <c r="Z64" s="41"/>
      <c r="AA64" s="41"/>
      <c r="AB64" s="41"/>
      <c r="AC64" s="41"/>
      <c r="AD64" s="41"/>
      <c r="AE64" s="41"/>
    </row>
    <row r="65" s="2" customFormat="1" ht="6.96" customHeight="1">
      <c r="A65" s="41"/>
      <c r="B65" s="62"/>
      <c r="C65" s="63"/>
      <c r="D65" s="63"/>
      <c r="E65" s="63"/>
      <c r="F65" s="63"/>
      <c r="G65" s="63"/>
      <c r="H65" s="63"/>
      <c r="I65" s="63"/>
      <c r="J65" s="63"/>
      <c r="K65" s="63"/>
      <c r="L65" s="147"/>
      <c r="S65" s="41"/>
      <c r="T65" s="41"/>
      <c r="U65" s="41"/>
      <c r="V65" s="41"/>
      <c r="W65" s="41"/>
      <c r="X65" s="41"/>
      <c r="Y65" s="41"/>
      <c r="Z65" s="41"/>
      <c r="AA65" s="41"/>
      <c r="AB65" s="41"/>
      <c r="AC65" s="41"/>
      <c r="AD65" s="41"/>
      <c r="AE65" s="41"/>
    </row>
    <row r="69" s="2" customFormat="1" ht="6.96" customHeight="1">
      <c r="A69" s="41"/>
      <c r="B69" s="64"/>
      <c r="C69" s="65"/>
      <c r="D69" s="65"/>
      <c r="E69" s="65"/>
      <c r="F69" s="65"/>
      <c r="G69" s="65"/>
      <c r="H69" s="65"/>
      <c r="I69" s="65"/>
      <c r="J69" s="65"/>
      <c r="K69" s="65"/>
      <c r="L69" s="147"/>
      <c r="S69" s="41"/>
      <c r="T69" s="41"/>
      <c r="U69" s="41"/>
      <c r="V69" s="41"/>
      <c r="W69" s="41"/>
      <c r="X69" s="41"/>
      <c r="Y69" s="41"/>
      <c r="Z69" s="41"/>
      <c r="AA69" s="41"/>
      <c r="AB69" s="41"/>
      <c r="AC69" s="41"/>
      <c r="AD69" s="41"/>
      <c r="AE69" s="41"/>
    </row>
    <row r="70" s="2" customFormat="1" ht="24.96" customHeight="1">
      <c r="A70" s="41"/>
      <c r="B70" s="42"/>
      <c r="C70" s="26" t="s">
        <v>111</v>
      </c>
      <c r="D70" s="43"/>
      <c r="E70" s="43"/>
      <c r="F70" s="43"/>
      <c r="G70" s="43"/>
      <c r="H70" s="43"/>
      <c r="I70" s="43"/>
      <c r="J70" s="43"/>
      <c r="K70" s="43"/>
      <c r="L70" s="147"/>
      <c r="S70" s="41"/>
      <c r="T70" s="41"/>
      <c r="U70" s="41"/>
      <c r="V70" s="41"/>
      <c r="W70" s="41"/>
      <c r="X70" s="41"/>
      <c r="Y70" s="41"/>
      <c r="Z70" s="41"/>
      <c r="AA70" s="41"/>
      <c r="AB70" s="41"/>
      <c r="AC70" s="41"/>
      <c r="AD70" s="41"/>
      <c r="AE70" s="41"/>
    </row>
    <row r="71" s="2" customFormat="1" ht="6.96" customHeight="1">
      <c r="A71" s="41"/>
      <c r="B71" s="42"/>
      <c r="C71" s="43"/>
      <c r="D71" s="43"/>
      <c r="E71" s="43"/>
      <c r="F71" s="43"/>
      <c r="G71" s="43"/>
      <c r="H71" s="43"/>
      <c r="I71" s="43"/>
      <c r="J71" s="43"/>
      <c r="K71" s="43"/>
      <c r="L71" s="147"/>
      <c r="S71" s="41"/>
      <c r="T71" s="41"/>
      <c r="U71" s="41"/>
      <c r="V71" s="41"/>
      <c r="W71" s="41"/>
      <c r="X71" s="41"/>
      <c r="Y71" s="41"/>
      <c r="Z71" s="41"/>
      <c r="AA71" s="41"/>
      <c r="AB71" s="41"/>
      <c r="AC71" s="41"/>
      <c r="AD71" s="41"/>
      <c r="AE71" s="41"/>
    </row>
    <row r="72" s="2" customFormat="1" ht="12" customHeight="1">
      <c r="A72" s="41"/>
      <c r="B72" s="42"/>
      <c r="C72" s="35" t="s">
        <v>16</v>
      </c>
      <c r="D72" s="43"/>
      <c r="E72" s="43"/>
      <c r="F72" s="43"/>
      <c r="G72" s="43"/>
      <c r="H72" s="43"/>
      <c r="I72" s="43"/>
      <c r="J72" s="43"/>
      <c r="K72" s="43"/>
      <c r="L72" s="147"/>
      <c r="S72" s="41"/>
      <c r="T72" s="41"/>
      <c r="U72" s="41"/>
      <c r="V72" s="41"/>
      <c r="W72" s="41"/>
      <c r="X72" s="41"/>
      <c r="Y72" s="41"/>
      <c r="Z72" s="41"/>
      <c r="AA72" s="41"/>
      <c r="AB72" s="41"/>
      <c r="AC72" s="41"/>
      <c r="AD72" s="41"/>
      <c r="AE72" s="41"/>
    </row>
    <row r="73" s="2" customFormat="1" ht="26.25" customHeight="1">
      <c r="A73" s="41"/>
      <c r="B73" s="42"/>
      <c r="C73" s="43"/>
      <c r="D73" s="43"/>
      <c r="E73" s="172" t="str">
        <f>E7</f>
        <v>TRANSFORMACE DOMOVA ČERNOVICE - LIDMAŇ II.- TELČ – DEMOLICE STÁVAJÍCÍHO OBJEKTU STODOLY</v>
      </c>
      <c r="F73" s="35"/>
      <c r="G73" s="35"/>
      <c r="H73" s="35"/>
      <c r="I73" s="43"/>
      <c r="J73" s="43"/>
      <c r="K73" s="43"/>
      <c r="L73" s="147"/>
      <c r="S73" s="41"/>
      <c r="T73" s="41"/>
      <c r="U73" s="41"/>
      <c r="V73" s="41"/>
      <c r="W73" s="41"/>
      <c r="X73" s="41"/>
      <c r="Y73" s="41"/>
      <c r="Z73" s="41"/>
      <c r="AA73" s="41"/>
      <c r="AB73" s="41"/>
      <c r="AC73" s="41"/>
      <c r="AD73" s="41"/>
      <c r="AE73" s="41"/>
    </row>
    <row r="74" s="2" customFormat="1" ht="12" customHeight="1">
      <c r="A74" s="41"/>
      <c r="B74" s="42"/>
      <c r="C74" s="35" t="s">
        <v>98</v>
      </c>
      <c r="D74" s="43"/>
      <c r="E74" s="43"/>
      <c r="F74" s="43"/>
      <c r="G74" s="43"/>
      <c r="H74" s="43"/>
      <c r="I74" s="43"/>
      <c r="J74" s="43"/>
      <c r="K74" s="43"/>
      <c r="L74" s="147"/>
      <c r="S74" s="41"/>
      <c r="T74" s="41"/>
      <c r="U74" s="41"/>
      <c r="V74" s="41"/>
      <c r="W74" s="41"/>
      <c r="X74" s="41"/>
      <c r="Y74" s="41"/>
      <c r="Z74" s="41"/>
      <c r="AA74" s="41"/>
      <c r="AB74" s="41"/>
      <c r="AC74" s="41"/>
      <c r="AD74" s="41"/>
      <c r="AE74" s="41"/>
    </row>
    <row r="75" s="2" customFormat="1" ht="16.5" customHeight="1">
      <c r="A75" s="41"/>
      <c r="B75" s="42"/>
      <c r="C75" s="43"/>
      <c r="D75" s="43"/>
      <c r="E75" s="72" t="str">
        <f>E9</f>
        <v>SO 02 - Demolice stávajícího objektu skleníku</v>
      </c>
      <c r="F75" s="43"/>
      <c r="G75" s="43"/>
      <c r="H75" s="43"/>
      <c r="I75" s="43"/>
      <c r="J75" s="43"/>
      <c r="K75" s="43"/>
      <c r="L75" s="147"/>
      <c r="S75" s="41"/>
      <c r="T75" s="41"/>
      <c r="U75" s="41"/>
      <c r="V75" s="41"/>
      <c r="W75" s="41"/>
      <c r="X75" s="41"/>
      <c r="Y75" s="41"/>
      <c r="Z75" s="41"/>
      <c r="AA75" s="41"/>
      <c r="AB75" s="41"/>
      <c r="AC75" s="41"/>
      <c r="AD75" s="41"/>
      <c r="AE75" s="41"/>
    </row>
    <row r="76" s="2" customFormat="1" ht="6.96" customHeight="1">
      <c r="A76" s="41"/>
      <c r="B76" s="42"/>
      <c r="C76" s="43"/>
      <c r="D76" s="43"/>
      <c r="E76" s="43"/>
      <c r="F76" s="43"/>
      <c r="G76" s="43"/>
      <c r="H76" s="43"/>
      <c r="I76" s="43"/>
      <c r="J76" s="43"/>
      <c r="K76" s="43"/>
      <c r="L76" s="147"/>
      <c r="S76" s="41"/>
      <c r="T76" s="41"/>
      <c r="U76" s="41"/>
      <c r="V76" s="41"/>
      <c r="W76" s="41"/>
      <c r="X76" s="41"/>
      <c r="Y76" s="41"/>
      <c r="Z76" s="41"/>
      <c r="AA76" s="41"/>
      <c r="AB76" s="41"/>
      <c r="AC76" s="41"/>
      <c r="AD76" s="41"/>
      <c r="AE76" s="41"/>
    </row>
    <row r="77" s="2" customFormat="1" ht="12" customHeight="1">
      <c r="A77" s="41"/>
      <c r="B77" s="42"/>
      <c r="C77" s="35" t="s">
        <v>21</v>
      </c>
      <c r="D77" s="43"/>
      <c r="E77" s="43"/>
      <c r="F77" s="30" t="str">
        <f>F12</f>
        <v>Telč</v>
      </c>
      <c r="G77" s="43"/>
      <c r="H77" s="43"/>
      <c r="I77" s="35" t="s">
        <v>23</v>
      </c>
      <c r="J77" s="75" t="str">
        <f>IF(J12="","",J12)</f>
        <v>27. 2. 2024</v>
      </c>
      <c r="K77" s="43"/>
      <c r="L77" s="147"/>
      <c r="S77" s="41"/>
      <c r="T77" s="41"/>
      <c r="U77" s="41"/>
      <c r="V77" s="41"/>
      <c r="W77" s="41"/>
      <c r="X77" s="41"/>
      <c r="Y77" s="41"/>
      <c r="Z77" s="41"/>
      <c r="AA77" s="41"/>
      <c r="AB77" s="41"/>
      <c r="AC77" s="41"/>
      <c r="AD77" s="41"/>
      <c r="AE77" s="41"/>
    </row>
    <row r="78" s="2" customFormat="1" ht="6.96" customHeight="1">
      <c r="A78" s="41"/>
      <c r="B78" s="42"/>
      <c r="C78" s="43"/>
      <c r="D78" s="43"/>
      <c r="E78" s="43"/>
      <c r="F78" s="43"/>
      <c r="G78" s="43"/>
      <c r="H78" s="43"/>
      <c r="I78" s="43"/>
      <c r="J78" s="43"/>
      <c r="K78" s="43"/>
      <c r="L78" s="147"/>
      <c r="S78" s="41"/>
      <c r="T78" s="41"/>
      <c r="U78" s="41"/>
      <c r="V78" s="41"/>
      <c r="W78" s="41"/>
      <c r="X78" s="41"/>
      <c r="Y78" s="41"/>
      <c r="Z78" s="41"/>
      <c r="AA78" s="41"/>
      <c r="AB78" s="41"/>
      <c r="AC78" s="41"/>
      <c r="AD78" s="41"/>
      <c r="AE78" s="41"/>
    </row>
    <row r="79" s="2" customFormat="1" ht="40.05" customHeight="1">
      <c r="A79" s="41"/>
      <c r="B79" s="42"/>
      <c r="C79" s="35" t="s">
        <v>25</v>
      </c>
      <c r="D79" s="43"/>
      <c r="E79" s="43"/>
      <c r="F79" s="30" t="str">
        <f>E15</f>
        <v>Kraj Vysočina, Žižkova 1882/57, 56 01 Jihlava</v>
      </c>
      <c r="G79" s="43"/>
      <c r="H79" s="43"/>
      <c r="I79" s="35" t="s">
        <v>31</v>
      </c>
      <c r="J79" s="39" t="str">
        <f>E21</f>
        <v xml:space="preserve">Artprojekt  Jihlava spol. s r.o., 586 01 Jihlava</v>
      </c>
      <c r="K79" s="43"/>
      <c r="L79" s="147"/>
      <c r="S79" s="41"/>
      <c r="T79" s="41"/>
      <c r="U79" s="41"/>
      <c r="V79" s="41"/>
      <c r="W79" s="41"/>
      <c r="X79" s="41"/>
      <c r="Y79" s="41"/>
      <c r="Z79" s="41"/>
      <c r="AA79" s="41"/>
      <c r="AB79" s="41"/>
      <c r="AC79" s="41"/>
      <c r="AD79" s="41"/>
      <c r="AE79" s="41"/>
    </row>
    <row r="80" s="2" customFormat="1" ht="15.15" customHeight="1">
      <c r="A80" s="41"/>
      <c r="B80" s="42"/>
      <c r="C80" s="35" t="s">
        <v>29</v>
      </c>
      <c r="D80" s="43"/>
      <c r="E80" s="43"/>
      <c r="F80" s="30" t="str">
        <f>IF(E18="","",E18)</f>
        <v>Vyplň údaj</v>
      </c>
      <c r="G80" s="43"/>
      <c r="H80" s="43"/>
      <c r="I80" s="35" t="s">
        <v>36</v>
      </c>
      <c r="J80" s="39" t="str">
        <f>E24</f>
        <v xml:space="preserve"> </v>
      </c>
      <c r="K80" s="43"/>
      <c r="L80" s="147"/>
      <c r="S80" s="41"/>
      <c r="T80" s="41"/>
      <c r="U80" s="41"/>
      <c r="V80" s="41"/>
      <c r="W80" s="41"/>
      <c r="X80" s="41"/>
      <c r="Y80" s="41"/>
      <c r="Z80" s="41"/>
      <c r="AA80" s="41"/>
      <c r="AB80" s="41"/>
      <c r="AC80" s="41"/>
      <c r="AD80" s="41"/>
      <c r="AE80" s="41"/>
    </row>
    <row r="81" s="2" customFormat="1" ht="10.32" customHeight="1">
      <c r="A81" s="41"/>
      <c r="B81" s="42"/>
      <c r="C81" s="43"/>
      <c r="D81" s="43"/>
      <c r="E81" s="43"/>
      <c r="F81" s="43"/>
      <c r="G81" s="43"/>
      <c r="H81" s="43"/>
      <c r="I81" s="43"/>
      <c r="J81" s="43"/>
      <c r="K81" s="43"/>
      <c r="L81" s="147"/>
      <c r="S81" s="41"/>
      <c r="T81" s="41"/>
      <c r="U81" s="41"/>
      <c r="V81" s="41"/>
      <c r="W81" s="41"/>
      <c r="X81" s="41"/>
      <c r="Y81" s="41"/>
      <c r="Z81" s="41"/>
      <c r="AA81" s="41"/>
      <c r="AB81" s="41"/>
      <c r="AC81" s="41"/>
      <c r="AD81" s="41"/>
      <c r="AE81" s="41"/>
    </row>
    <row r="82" s="11" customFormat="1" ht="29.28" customHeight="1">
      <c r="A82" s="188"/>
      <c r="B82" s="189"/>
      <c r="C82" s="190" t="s">
        <v>112</v>
      </c>
      <c r="D82" s="191" t="s">
        <v>59</v>
      </c>
      <c r="E82" s="191" t="s">
        <v>55</v>
      </c>
      <c r="F82" s="191" t="s">
        <v>56</v>
      </c>
      <c r="G82" s="191" t="s">
        <v>113</v>
      </c>
      <c r="H82" s="191" t="s">
        <v>114</v>
      </c>
      <c r="I82" s="191" t="s">
        <v>115</v>
      </c>
      <c r="J82" s="191" t="s">
        <v>104</v>
      </c>
      <c r="K82" s="192" t="s">
        <v>116</v>
      </c>
      <c r="L82" s="193"/>
      <c r="M82" s="95" t="s">
        <v>19</v>
      </c>
      <c r="N82" s="96" t="s">
        <v>44</v>
      </c>
      <c r="O82" s="96" t="s">
        <v>117</v>
      </c>
      <c r="P82" s="96" t="s">
        <v>118</v>
      </c>
      <c r="Q82" s="96" t="s">
        <v>119</v>
      </c>
      <c r="R82" s="96" t="s">
        <v>120</v>
      </c>
      <c r="S82" s="96" t="s">
        <v>121</v>
      </c>
      <c r="T82" s="97" t="s">
        <v>122</v>
      </c>
      <c r="U82" s="188"/>
      <c r="V82" s="188"/>
      <c r="W82" s="188"/>
      <c r="X82" s="188"/>
      <c r="Y82" s="188"/>
      <c r="Z82" s="188"/>
      <c r="AA82" s="188"/>
      <c r="AB82" s="188"/>
      <c r="AC82" s="188"/>
      <c r="AD82" s="188"/>
      <c r="AE82" s="188"/>
    </row>
    <row r="83" s="2" customFormat="1" ht="22.8" customHeight="1">
      <c r="A83" s="41"/>
      <c r="B83" s="42"/>
      <c r="C83" s="102" t="s">
        <v>123</v>
      </c>
      <c r="D83" s="43"/>
      <c r="E83" s="43"/>
      <c r="F83" s="43"/>
      <c r="G83" s="43"/>
      <c r="H83" s="43"/>
      <c r="I83" s="43"/>
      <c r="J83" s="194">
        <f>BK83</f>
        <v>0</v>
      </c>
      <c r="K83" s="43"/>
      <c r="L83" s="47"/>
      <c r="M83" s="98"/>
      <c r="N83" s="195"/>
      <c r="O83" s="99"/>
      <c r="P83" s="196">
        <f>P84</f>
        <v>0</v>
      </c>
      <c r="Q83" s="99"/>
      <c r="R83" s="196">
        <f>R84</f>
        <v>0</v>
      </c>
      <c r="S83" s="99"/>
      <c r="T83" s="197">
        <f>T84</f>
        <v>34.943680000000001</v>
      </c>
      <c r="U83" s="41"/>
      <c r="V83" s="41"/>
      <c r="W83" s="41"/>
      <c r="X83" s="41"/>
      <c r="Y83" s="41"/>
      <c r="Z83" s="41"/>
      <c r="AA83" s="41"/>
      <c r="AB83" s="41"/>
      <c r="AC83" s="41"/>
      <c r="AD83" s="41"/>
      <c r="AE83" s="41"/>
      <c r="AT83" s="20" t="s">
        <v>73</v>
      </c>
      <c r="AU83" s="20" t="s">
        <v>105</v>
      </c>
      <c r="BK83" s="198">
        <f>BK84</f>
        <v>0</v>
      </c>
    </row>
    <row r="84" s="12" customFormat="1" ht="25.92" customHeight="1">
      <c r="A84" s="12"/>
      <c r="B84" s="199"/>
      <c r="C84" s="200"/>
      <c r="D84" s="201" t="s">
        <v>73</v>
      </c>
      <c r="E84" s="202" t="s">
        <v>124</v>
      </c>
      <c r="F84" s="202" t="s">
        <v>125</v>
      </c>
      <c r="G84" s="200"/>
      <c r="H84" s="200"/>
      <c r="I84" s="203"/>
      <c r="J84" s="204">
        <f>BK84</f>
        <v>0</v>
      </c>
      <c r="K84" s="200"/>
      <c r="L84" s="205"/>
      <c r="M84" s="206"/>
      <c r="N84" s="207"/>
      <c r="O84" s="207"/>
      <c r="P84" s="208">
        <f>P85+P140+P159</f>
        <v>0</v>
      </c>
      <c r="Q84" s="207"/>
      <c r="R84" s="208">
        <f>R85+R140+R159</f>
        <v>0</v>
      </c>
      <c r="S84" s="207"/>
      <c r="T84" s="209">
        <f>T85+T140+T159</f>
        <v>34.943680000000001</v>
      </c>
      <c r="U84" s="12"/>
      <c r="V84" s="12"/>
      <c r="W84" s="12"/>
      <c r="X84" s="12"/>
      <c r="Y84" s="12"/>
      <c r="Z84" s="12"/>
      <c r="AA84" s="12"/>
      <c r="AB84" s="12"/>
      <c r="AC84" s="12"/>
      <c r="AD84" s="12"/>
      <c r="AE84" s="12"/>
      <c r="AR84" s="210" t="s">
        <v>81</v>
      </c>
      <c r="AT84" s="211" t="s">
        <v>73</v>
      </c>
      <c r="AU84" s="211" t="s">
        <v>74</v>
      </c>
      <c r="AY84" s="210" t="s">
        <v>126</v>
      </c>
      <c r="BK84" s="212">
        <f>BK85+BK140+BK159</f>
        <v>0</v>
      </c>
    </row>
    <row r="85" s="12" customFormat="1" ht="22.8" customHeight="1">
      <c r="A85" s="12"/>
      <c r="B85" s="199"/>
      <c r="C85" s="200"/>
      <c r="D85" s="201" t="s">
        <v>73</v>
      </c>
      <c r="E85" s="213" t="s">
        <v>81</v>
      </c>
      <c r="F85" s="213" t="s">
        <v>127</v>
      </c>
      <c r="G85" s="200"/>
      <c r="H85" s="200"/>
      <c r="I85" s="203"/>
      <c r="J85" s="214">
        <f>BK85</f>
        <v>0</v>
      </c>
      <c r="K85" s="200"/>
      <c r="L85" s="205"/>
      <c r="M85" s="206"/>
      <c r="N85" s="207"/>
      <c r="O85" s="207"/>
      <c r="P85" s="208">
        <f>SUM(P86:P139)</f>
        <v>0</v>
      </c>
      <c r="Q85" s="207"/>
      <c r="R85" s="208">
        <f>SUM(R86:R139)</f>
        <v>0</v>
      </c>
      <c r="S85" s="207"/>
      <c r="T85" s="209">
        <f>SUM(T86:T139)</f>
        <v>0</v>
      </c>
      <c r="U85" s="12"/>
      <c r="V85" s="12"/>
      <c r="W85" s="12"/>
      <c r="X85" s="12"/>
      <c r="Y85" s="12"/>
      <c r="Z85" s="12"/>
      <c r="AA85" s="12"/>
      <c r="AB85" s="12"/>
      <c r="AC85" s="12"/>
      <c r="AD85" s="12"/>
      <c r="AE85" s="12"/>
      <c r="AR85" s="210" t="s">
        <v>81</v>
      </c>
      <c r="AT85" s="211" t="s">
        <v>73</v>
      </c>
      <c r="AU85" s="211" t="s">
        <v>81</v>
      </c>
      <c r="AY85" s="210" t="s">
        <v>126</v>
      </c>
      <c r="BK85" s="212">
        <f>SUM(BK86:BK139)</f>
        <v>0</v>
      </c>
    </row>
    <row r="86" s="2" customFormat="1" ht="33" customHeight="1">
      <c r="A86" s="41"/>
      <c r="B86" s="42"/>
      <c r="C86" s="215" t="s">
        <v>81</v>
      </c>
      <c r="D86" s="215" t="s">
        <v>128</v>
      </c>
      <c r="E86" s="216" t="s">
        <v>676</v>
      </c>
      <c r="F86" s="217" t="s">
        <v>677</v>
      </c>
      <c r="G86" s="218" t="s">
        <v>131</v>
      </c>
      <c r="H86" s="219">
        <v>10.550000000000001</v>
      </c>
      <c r="I86" s="220"/>
      <c r="J86" s="221">
        <f>ROUND(I86*H86,2)</f>
        <v>0</v>
      </c>
      <c r="K86" s="217" t="s">
        <v>132</v>
      </c>
      <c r="L86" s="47"/>
      <c r="M86" s="222" t="s">
        <v>19</v>
      </c>
      <c r="N86" s="223" t="s">
        <v>45</v>
      </c>
      <c r="O86" s="87"/>
      <c r="P86" s="224">
        <f>O86*H86</f>
        <v>0</v>
      </c>
      <c r="Q86" s="224">
        <v>0</v>
      </c>
      <c r="R86" s="224">
        <f>Q86*H86</f>
        <v>0</v>
      </c>
      <c r="S86" s="224">
        <v>0</v>
      </c>
      <c r="T86" s="225">
        <f>S86*H86</f>
        <v>0</v>
      </c>
      <c r="U86" s="41"/>
      <c r="V86" s="41"/>
      <c r="W86" s="41"/>
      <c r="X86" s="41"/>
      <c r="Y86" s="41"/>
      <c r="Z86" s="41"/>
      <c r="AA86" s="41"/>
      <c r="AB86" s="41"/>
      <c r="AC86" s="41"/>
      <c r="AD86" s="41"/>
      <c r="AE86" s="41"/>
      <c r="AR86" s="226" t="s">
        <v>133</v>
      </c>
      <c r="AT86" s="226" t="s">
        <v>128</v>
      </c>
      <c r="AU86" s="226" t="s">
        <v>83</v>
      </c>
      <c r="AY86" s="20" t="s">
        <v>126</v>
      </c>
      <c r="BE86" s="227">
        <f>IF(N86="základní",J86,0)</f>
        <v>0</v>
      </c>
      <c r="BF86" s="227">
        <f>IF(N86="snížená",J86,0)</f>
        <v>0</v>
      </c>
      <c r="BG86" s="227">
        <f>IF(N86="zákl. přenesená",J86,0)</f>
        <v>0</v>
      </c>
      <c r="BH86" s="227">
        <f>IF(N86="sníž. přenesená",J86,0)</f>
        <v>0</v>
      </c>
      <c r="BI86" s="227">
        <f>IF(N86="nulová",J86,0)</f>
        <v>0</v>
      </c>
      <c r="BJ86" s="20" t="s">
        <v>81</v>
      </c>
      <c r="BK86" s="227">
        <f>ROUND(I86*H86,2)</f>
        <v>0</v>
      </c>
      <c r="BL86" s="20" t="s">
        <v>133</v>
      </c>
      <c r="BM86" s="226" t="s">
        <v>678</v>
      </c>
    </row>
    <row r="87" s="2" customFormat="1">
      <c r="A87" s="41"/>
      <c r="B87" s="42"/>
      <c r="C87" s="43"/>
      <c r="D87" s="228" t="s">
        <v>135</v>
      </c>
      <c r="E87" s="43"/>
      <c r="F87" s="229" t="s">
        <v>679</v>
      </c>
      <c r="G87" s="43"/>
      <c r="H87" s="43"/>
      <c r="I87" s="230"/>
      <c r="J87" s="43"/>
      <c r="K87" s="43"/>
      <c r="L87" s="47"/>
      <c r="M87" s="231"/>
      <c r="N87" s="232"/>
      <c r="O87" s="87"/>
      <c r="P87" s="87"/>
      <c r="Q87" s="87"/>
      <c r="R87" s="87"/>
      <c r="S87" s="87"/>
      <c r="T87" s="88"/>
      <c r="U87" s="41"/>
      <c r="V87" s="41"/>
      <c r="W87" s="41"/>
      <c r="X87" s="41"/>
      <c r="Y87" s="41"/>
      <c r="Z87" s="41"/>
      <c r="AA87" s="41"/>
      <c r="AB87" s="41"/>
      <c r="AC87" s="41"/>
      <c r="AD87" s="41"/>
      <c r="AE87" s="41"/>
      <c r="AT87" s="20" t="s">
        <v>135</v>
      </c>
      <c r="AU87" s="20" t="s">
        <v>83</v>
      </c>
    </row>
    <row r="88" s="2" customFormat="1">
      <c r="A88" s="41"/>
      <c r="B88" s="42"/>
      <c r="C88" s="43"/>
      <c r="D88" s="233" t="s">
        <v>137</v>
      </c>
      <c r="E88" s="43"/>
      <c r="F88" s="234" t="s">
        <v>680</v>
      </c>
      <c r="G88" s="43"/>
      <c r="H88" s="43"/>
      <c r="I88" s="230"/>
      <c r="J88" s="43"/>
      <c r="K88" s="43"/>
      <c r="L88" s="47"/>
      <c r="M88" s="231"/>
      <c r="N88" s="232"/>
      <c r="O88" s="87"/>
      <c r="P88" s="87"/>
      <c r="Q88" s="87"/>
      <c r="R88" s="87"/>
      <c r="S88" s="87"/>
      <c r="T88" s="88"/>
      <c r="U88" s="41"/>
      <c r="V88" s="41"/>
      <c r="W88" s="41"/>
      <c r="X88" s="41"/>
      <c r="Y88" s="41"/>
      <c r="Z88" s="41"/>
      <c r="AA88" s="41"/>
      <c r="AB88" s="41"/>
      <c r="AC88" s="41"/>
      <c r="AD88" s="41"/>
      <c r="AE88" s="41"/>
      <c r="AT88" s="20" t="s">
        <v>137</v>
      </c>
      <c r="AU88" s="20" t="s">
        <v>83</v>
      </c>
    </row>
    <row r="89" s="13" customFormat="1">
      <c r="A89" s="13"/>
      <c r="B89" s="235"/>
      <c r="C89" s="236"/>
      <c r="D89" s="228" t="s">
        <v>139</v>
      </c>
      <c r="E89" s="237" t="s">
        <v>19</v>
      </c>
      <c r="F89" s="238" t="s">
        <v>681</v>
      </c>
      <c r="G89" s="236"/>
      <c r="H89" s="239">
        <v>6.25</v>
      </c>
      <c r="I89" s="240"/>
      <c r="J89" s="236"/>
      <c r="K89" s="236"/>
      <c r="L89" s="241"/>
      <c r="M89" s="242"/>
      <c r="N89" s="243"/>
      <c r="O89" s="243"/>
      <c r="P89" s="243"/>
      <c r="Q89" s="243"/>
      <c r="R89" s="243"/>
      <c r="S89" s="243"/>
      <c r="T89" s="244"/>
      <c r="U89" s="13"/>
      <c r="V89" s="13"/>
      <c r="W89" s="13"/>
      <c r="X89" s="13"/>
      <c r="Y89" s="13"/>
      <c r="Z89" s="13"/>
      <c r="AA89" s="13"/>
      <c r="AB89" s="13"/>
      <c r="AC89" s="13"/>
      <c r="AD89" s="13"/>
      <c r="AE89" s="13"/>
      <c r="AT89" s="245" t="s">
        <v>139</v>
      </c>
      <c r="AU89" s="245" t="s">
        <v>83</v>
      </c>
      <c r="AV89" s="13" t="s">
        <v>83</v>
      </c>
      <c r="AW89" s="13" t="s">
        <v>35</v>
      </c>
      <c r="AX89" s="13" t="s">
        <v>74</v>
      </c>
      <c r="AY89" s="245" t="s">
        <v>126</v>
      </c>
    </row>
    <row r="90" s="13" customFormat="1">
      <c r="A90" s="13"/>
      <c r="B90" s="235"/>
      <c r="C90" s="236"/>
      <c r="D90" s="228" t="s">
        <v>139</v>
      </c>
      <c r="E90" s="237" t="s">
        <v>19</v>
      </c>
      <c r="F90" s="238" t="s">
        <v>682</v>
      </c>
      <c r="G90" s="236"/>
      <c r="H90" s="239">
        <v>4.2999999999999998</v>
      </c>
      <c r="I90" s="240"/>
      <c r="J90" s="236"/>
      <c r="K90" s="236"/>
      <c r="L90" s="241"/>
      <c r="M90" s="242"/>
      <c r="N90" s="243"/>
      <c r="O90" s="243"/>
      <c r="P90" s="243"/>
      <c r="Q90" s="243"/>
      <c r="R90" s="243"/>
      <c r="S90" s="243"/>
      <c r="T90" s="244"/>
      <c r="U90" s="13"/>
      <c r="V90" s="13"/>
      <c r="W90" s="13"/>
      <c r="X90" s="13"/>
      <c r="Y90" s="13"/>
      <c r="Z90" s="13"/>
      <c r="AA90" s="13"/>
      <c r="AB90" s="13"/>
      <c r="AC90" s="13"/>
      <c r="AD90" s="13"/>
      <c r="AE90" s="13"/>
      <c r="AT90" s="245" t="s">
        <v>139</v>
      </c>
      <c r="AU90" s="245" t="s">
        <v>83</v>
      </c>
      <c r="AV90" s="13" t="s">
        <v>83</v>
      </c>
      <c r="AW90" s="13" t="s">
        <v>35</v>
      </c>
      <c r="AX90" s="13" t="s">
        <v>74</v>
      </c>
      <c r="AY90" s="245" t="s">
        <v>126</v>
      </c>
    </row>
    <row r="91" s="14" customFormat="1">
      <c r="A91" s="14"/>
      <c r="B91" s="246"/>
      <c r="C91" s="247"/>
      <c r="D91" s="228" t="s">
        <v>139</v>
      </c>
      <c r="E91" s="248" t="s">
        <v>19</v>
      </c>
      <c r="F91" s="249" t="s">
        <v>142</v>
      </c>
      <c r="G91" s="247"/>
      <c r="H91" s="250">
        <v>10.550000000000001</v>
      </c>
      <c r="I91" s="251"/>
      <c r="J91" s="247"/>
      <c r="K91" s="247"/>
      <c r="L91" s="252"/>
      <c r="M91" s="253"/>
      <c r="N91" s="254"/>
      <c r="O91" s="254"/>
      <c r="P91" s="254"/>
      <c r="Q91" s="254"/>
      <c r="R91" s="254"/>
      <c r="S91" s="254"/>
      <c r="T91" s="255"/>
      <c r="U91" s="14"/>
      <c r="V91" s="14"/>
      <c r="W91" s="14"/>
      <c r="X91" s="14"/>
      <c r="Y91" s="14"/>
      <c r="Z91" s="14"/>
      <c r="AA91" s="14"/>
      <c r="AB91" s="14"/>
      <c r="AC91" s="14"/>
      <c r="AD91" s="14"/>
      <c r="AE91" s="14"/>
      <c r="AT91" s="256" t="s">
        <v>139</v>
      </c>
      <c r="AU91" s="256" t="s">
        <v>83</v>
      </c>
      <c r="AV91" s="14" t="s">
        <v>133</v>
      </c>
      <c r="AW91" s="14" t="s">
        <v>35</v>
      </c>
      <c r="AX91" s="14" t="s">
        <v>81</v>
      </c>
      <c r="AY91" s="256" t="s">
        <v>126</v>
      </c>
    </row>
    <row r="92" s="2" customFormat="1" ht="24.15" customHeight="1">
      <c r="A92" s="41"/>
      <c r="B92" s="42"/>
      <c r="C92" s="215" t="s">
        <v>83</v>
      </c>
      <c r="D92" s="215" t="s">
        <v>128</v>
      </c>
      <c r="E92" s="216" t="s">
        <v>143</v>
      </c>
      <c r="F92" s="217" t="s">
        <v>144</v>
      </c>
      <c r="G92" s="218" t="s">
        <v>131</v>
      </c>
      <c r="H92" s="219">
        <v>7.444</v>
      </c>
      <c r="I92" s="220"/>
      <c r="J92" s="221">
        <f>ROUND(I92*H92,2)</f>
        <v>0</v>
      </c>
      <c r="K92" s="217" t="s">
        <v>132</v>
      </c>
      <c r="L92" s="47"/>
      <c r="M92" s="222" t="s">
        <v>19</v>
      </c>
      <c r="N92" s="223" t="s">
        <v>45</v>
      </c>
      <c r="O92" s="87"/>
      <c r="P92" s="224">
        <f>O92*H92</f>
        <v>0</v>
      </c>
      <c r="Q92" s="224">
        <v>0</v>
      </c>
      <c r="R92" s="224">
        <f>Q92*H92</f>
        <v>0</v>
      </c>
      <c r="S92" s="224">
        <v>0</v>
      </c>
      <c r="T92" s="225">
        <f>S92*H92</f>
        <v>0</v>
      </c>
      <c r="U92" s="41"/>
      <c r="V92" s="41"/>
      <c r="W92" s="41"/>
      <c r="X92" s="41"/>
      <c r="Y92" s="41"/>
      <c r="Z92" s="41"/>
      <c r="AA92" s="41"/>
      <c r="AB92" s="41"/>
      <c r="AC92" s="41"/>
      <c r="AD92" s="41"/>
      <c r="AE92" s="41"/>
      <c r="AR92" s="226" t="s">
        <v>133</v>
      </c>
      <c r="AT92" s="226" t="s">
        <v>128</v>
      </c>
      <c r="AU92" s="226" t="s">
        <v>83</v>
      </c>
      <c r="AY92" s="20" t="s">
        <v>126</v>
      </c>
      <c r="BE92" s="227">
        <f>IF(N92="základní",J92,0)</f>
        <v>0</v>
      </c>
      <c r="BF92" s="227">
        <f>IF(N92="snížená",J92,0)</f>
        <v>0</v>
      </c>
      <c r="BG92" s="227">
        <f>IF(N92="zákl. přenesená",J92,0)</f>
        <v>0</v>
      </c>
      <c r="BH92" s="227">
        <f>IF(N92="sníž. přenesená",J92,0)</f>
        <v>0</v>
      </c>
      <c r="BI92" s="227">
        <f>IF(N92="nulová",J92,0)</f>
        <v>0</v>
      </c>
      <c r="BJ92" s="20" t="s">
        <v>81</v>
      </c>
      <c r="BK92" s="227">
        <f>ROUND(I92*H92,2)</f>
        <v>0</v>
      </c>
      <c r="BL92" s="20" t="s">
        <v>133</v>
      </c>
      <c r="BM92" s="226" t="s">
        <v>683</v>
      </c>
    </row>
    <row r="93" s="2" customFormat="1">
      <c r="A93" s="41"/>
      <c r="B93" s="42"/>
      <c r="C93" s="43"/>
      <c r="D93" s="228" t="s">
        <v>135</v>
      </c>
      <c r="E93" s="43"/>
      <c r="F93" s="229" t="s">
        <v>146</v>
      </c>
      <c r="G93" s="43"/>
      <c r="H93" s="43"/>
      <c r="I93" s="230"/>
      <c r="J93" s="43"/>
      <c r="K93" s="43"/>
      <c r="L93" s="47"/>
      <c r="M93" s="231"/>
      <c r="N93" s="232"/>
      <c r="O93" s="87"/>
      <c r="P93" s="87"/>
      <c r="Q93" s="87"/>
      <c r="R93" s="87"/>
      <c r="S93" s="87"/>
      <c r="T93" s="88"/>
      <c r="U93" s="41"/>
      <c r="V93" s="41"/>
      <c r="W93" s="41"/>
      <c r="X93" s="41"/>
      <c r="Y93" s="41"/>
      <c r="Z93" s="41"/>
      <c r="AA93" s="41"/>
      <c r="AB93" s="41"/>
      <c r="AC93" s="41"/>
      <c r="AD93" s="41"/>
      <c r="AE93" s="41"/>
      <c r="AT93" s="20" t="s">
        <v>135</v>
      </c>
      <c r="AU93" s="20" t="s">
        <v>83</v>
      </c>
    </row>
    <row r="94" s="2" customFormat="1">
      <c r="A94" s="41"/>
      <c r="B94" s="42"/>
      <c r="C94" s="43"/>
      <c r="D94" s="233" t="s">
        <v>137</v>
      </c>
      <c r="E94" s="43"/>
      <c r="F94" s="234" t="s">
        <v>684</v>
      </c>
      <c r="G94" s="43"/>
      <c r="H94" s="43"/>
      <c r="I94" s="230"/>
      <c r="J94" s="43"/>
      <c r="K94" s="43"/>
      <c r="L94" s="47"/>
      <c r="M94" s="231"/>
      <c r="N94" s="232"/>
      <c r="O94" s="87"/>
      <c r="P94" s="87"/>
      <c r="Q94" s="87"/>
      <c r="R94" s="87"/>
      <c r="S94" s="87"/>
      <c r="T94" s="88"/>
      <c r="U94" s="41"/>
      <c r="V94" s="41"/>
      <c r="W94" s="41"/>
      <c r="X94" s="41"/>
      <c r="Y94" s="41"/>
      <c r="Z94" s="41"/>
      <c r="AA94" s="41"/>
      <c r="AB94" s="41"/>
      <c r="AC94" s="41"/>
      <c r="AD94" s="41"/>
      <c r="AE94" s="41"/>
      <c r="AT94" s="20" t="s">
        <v>137</v>
      </c>
      <c r="AU94" s="20" t="s">
        <v>83</v>
      </c>
    </row>
    <row r="95" s="13" customFormat="1">
      <c r="A95" s="13"/>
      <c r="B95" s="235"/>
      <c r="C95" s="236"/>
      <c r="D95" s="228" t="s">
        <v>139</v>
      </c>
      <c r="E95" s="237" t="s">
        <v>19</v>
      </c>
      <c r="F95" s="238" t="s">
        <v>685</v>
      </c>
      <c r="G95" s="236"/>
      <c r="H95" s="239">
        <v>3.722</v>
      </c>
      <c r="I95" s="240"/>
      <c r="J95" s="236"/>
      <c r="K95" s="236"/>
      <c r="L95" s="241"/>
      <c r="M95" s="242"/>
      <c r="N95" s="243"/>
      <c r="O95" s="243"/>
      <c r="P95" s="243"/>
      <c r="Q95" s="243"/>
      <c r="R95" s="243"/>
      <c r="S95" s="243"/>
      <c r="T95" s="244"/>
      <c r="U95" s="13"/>
      <c r="V95" s="13"/>
      <c r="W95" s="13"/>
      <c r="X95" s="13"/>
      <c r="Y95" s="13"/>
      <c r="Z95" s="13"/>
      <c r="AA95" s="13"/>
      <c r="AB95" s="13"/>
      <c r="AC95" s="13"/>
      <c r="AD95" s="13"/>
      <c r="AE95" s="13"/>
      <c r="AT95" s="245" t="s">
        <v>139</v>
      </c>
      <c r="AU95" s="245" t="s">
        <v>83</v>
      </c>
      <c r="AV95" s="13" t="s">
        <v>83</v>
      </c>
      <c r="AW95" s="13" t="s">
        <v>35</v>
      </c>
      <c r="AX95" s="13" t="s">
        <v>74</v>
      </c>
      <c r="AY95" s="245" t="s">
        <v>126</v>
      </c>
    </row>
    <row r="96" s="13" customFormat="1">
      <c r="A96" s="13"/>
      <c r="B96" s="235"/>
      <c r="C96" s="236"/>
      <c r="D96" s="228" t="s">
        <v>139</v>
      </c>
      <c r="E96" s="237" t="s">
        <v>19</v>
      </c>
      <c r="F96" s="238" t="s">
        <v>686</v>
      </c>
      <c r="G96" s="236"/>
      <c r="H96" s="239">
        <v>3.722</v>
      </c>
      <c r="I96" s="240"/>
      <c r="J96" s="236"/>
      <c r="K96" s="236"/>
      <c r="L96" s="241"/>
      <c r="M96" s="242"/>
      <c r="N96" s="243"/>
      <c r="O96" s="243"/>
      <c r="P96" s="243"/>
      <c r="Q96" s="243"/>
      <c r="R96" s="243"/>
      <c r="S96" s="243"/>
      <c r="T96" s="244"/>
      <c r="U96" s="13"/>
      <c r="V96" s="13"/>
      <c r="W96" s="13"/>
      <c r="X96" s="13"/>
      <c r="Y96" s="13"/>
      <c r="Z96" s="13"/>
      <c r="AA96" s="13"/>
      <c r="AB96" s="13"/>
      <c r="AC96" s="13"/>
      <c r="AD96" s="13"/>
      <c r="AE96" s="13"/>
      <c r="AT96" s="245" t="s">
        <v>139</v>
      </c>
      <c r="AU96" s="245" t="s">
        <v>83</v>
      </c>
      <c r="AV96" s="13" t="s">
        <v>83</v>
      </c>
      <c r="AW96" s="13" t="s">
        <v>35</v>
      </c>
      <c r="AX96" s="13" t="s">
        <v>74</v>
      </c>
      <c r="AY96" s="245" t="s">
        <v>126</v>
      </c>
    </row>
    <row r="97" s="14" customFormat="1">
      <c r="A97" s="14"/>
      <c r="B97" s="246"/>
      <c r="C97" s="247"/>
      <c r="D97" s="228" t="s">
        <v>139</v>
      </c>
      <c r="E97" s="248" t="s">
        <v>19</v>
      </c>
      <c r="F97" s="249" t="s">
        <v>142</v>
      </c>
      <c r="G97" s="247"/>
      <c r="H97" s="250">
        <v>7.444</v>
      </c>
      <c r="I97" s="251"/>
      <c r="J97" s="247"/>
      <c r="K97" s="247"/>
      <c r="L97" s="252"/>
      <c r="M97" s="253"/>
      <c r="N97" s="254"/>
      <c r="O97" s="254"/>
      <c r="P97" s="254"/>
      <c r="Q97" s="254"/>
      <c r="R97" s="254"/>
      <c r="S97" s="254"/>
      <c r="T97" s="255"/>
      <c r="U97" s="14"/>
      <c r="V97" s="14"/>
      <c r="W97" s="14"/>
      <c r="X97" s="14"/>
      <c r="Y97" s="14"/>
      <c r="Z97" s="14"/>
      <c r="AA97" s="14"/>
      <c r="AB97" s="14"/>
      <c r="AC97" s="14"/>
      <c r="AD97" s="14"/>
      <c r="AE97" s="14"/>
      <c r="AT97" s="256" t="s">
        <v>139</v>
      </c>
      <c r="AU97" s="256" t="s">
        <v>83</v>
      </c>
      <c r="AV97" s="14" t="s">
        <v>133</v>
      </c>
      <c r="AW97" s="14" t="s">
        <v>35</v>
      </c>
      <c r="AX97" s="14" t="s">
        <v>81</v>
      </c>
      <c r="AY97" s="256" t="s">
        <v>126</v>
      </c>
    </row>
    <row r="98" s="2" customFormat="1" ht="37.8" customHeight="1">
      <c r="A98" s="41"/>
      <c r="B98" s="42"/>
      <c r="C98" s="215" t="s">
        <v>149</v>
      </c>
      <c r="D98" s="215" t="s">
        <v>128</v>
      </c>
      <c r="E98" s="216" t="s">
        <v>150</v>
      </c>
      <c r="F98" s="217" t="s">
        <v>151</v>
      </c>
      <c r="G98" s="218" t="s">
        <v>131</v>
      </c>
      <c r="H98" s="219">
        <v>6.8280000000000003</v>
      </c>
      <c r="I98" s="220"/>
      <c r="J98" s="221">
        <f>ROUND(I98*H98,2)</f>
        <v>0</v>
      </c>
      <c r="K98" s="217" t="s">
        <v>132</v>
      </c>
      <c r="L98" s="47"/>
      <c r="M98" s="222" t="s">
        <v>19</v>
      </c>
      <c r="N98" s="223" t="s">
        <v>45</v>
      </c>
      <c r="O98" s="87"/>
      <c r="P98" s="224">
        <f>O98*H98</f>
        <v>0</v>
      </c>
      <c r="Q98" s="224">
        <v>0</v>
      </c>
      <c r="R98" s="224">
        <f>Q98*H98</f>
        <v>0</v>
      </c>
      <c r="S98" s="224">
        <v>0</v>
      </c>
      <c r="T98" s="225">
        <f>S98*H98</f>
        <v>0</v>
      </c>
      <c r="U98" s="41"/>
      <c r="V98" s="41"/>
      <c r="W98" s="41"/>
      <c r="X98" s="41"/>
      <c r="Y98" s="41"/>
      <c r="Z98" s="41"/>
      <c r="AA98" s="41"/>
      <c r="AB98" s="41"/>
      <c r="AC98" s="41"/>
      <c r="AD98" s="41"/>
      <c r="AE98" s="41"/>
      <c r="AR98" s="226" t="s">
        <v>133</v>
      </c>
      <c r="AT98" s="226" t="s">
        <v>128</v>
      </c>
      <c r="AU98" s="226" t="s">
        <v>83</v>
      </c>
      <c r="AY98" s="20" t="s">
        <v>126</v>
      </c>
      <c r="BE98" s="227">
        <f>IF(N98="základní",J98,0)</f>
        <v>0</v>
      </c>
      <c r="BF98" s="227">
        <f>IF(N98="snížená",J98,0)</f>
        <v>0</v>
      </c>
      <c r="BG98" s="227">
        <f>IF(N98="zákl. přenesená",J98,0)</f>
        <v>0</v>
      </c>
      <c r="BH98" s="227">
        <f>IF(N98="sníž. přenesená",J98,0)</f>
        <v>0</v>
      </c>
      <c r="BI98" s="227">
        <f>IF(N98="nulová",J98,0)</f>
        <v>0</v>
      </c>
      <c r="BJ98" s="20" t="s">
        <v>81</v>
      </c>
      <c r="BK98" s="227">
        <f>ROUND(I98*H98,2)</f>
        <v>0</v>
      </c>
      <c r="BL98" s="20" t="s">
        <v>133</v>
      </c>
      <c r="BM98" s="226" t="s">
        <v>687</v>
      </c>
    </row>
    <row r="99" s="2" customFormat="1">
      <c r="A99" s="41"/>
      <c r="B99" s="42"/>
      <c r="C99" s="43"/>
      <c r="D99" s="228" t="s">
        <v>135</v>
      </c>
      <c r="E99" s="43"/>
      <c r="F99" s="229" t="s">
        <v>153</v>
      </c>
      <c r="G99" s="43"/>
      <c r="H99" s="43"/>
      <c r="I99" s="230"/>
      <c r="J99" s="43"/>
      <c r="K99" s="43"/>
      <c r="L99" s="47"/>
      <c r="M99" s="231"/>
      <c r="N99" s="232"/>
      <c r="O99" s="87"/>
      <c r="P99" s="87"/>
      <c r="Q99" s="87"/>
      <c r="R99" s="87"/>
      <c r="S99" s="87"/>
      <c r="T99" s="88"/>
      <c r="U99" s="41"/>
      <c r="V99" s="41"/>
      <c r="W99" s="41"/>
      <c r="X99" s="41"/>
      <c r="Y99" s="41"/>
      <c r="Z99" s="41"/>
      <c r="AA99" s="41"/>
      <c r="AB99" s="41"/>
      <c r="AC99" s="41"/>
      <c r="AD99" s="41"/>
      <c r="AE99" s="41"/>
      <c r="AT99" s="20" t="s">
        <v>135</v>
      </c>
      <c r="AU99" s="20" t="s">
        <v>83</v>
      </c>
    </row>
    <row r="100" s="2" customFormat="1">
      <c r="A100" s="41"/>
      <c r="B100" s="42"/>
      <c r="C100" s="43"/>
      <c r="D100" s="233" t="s">
        <v>137</v>
      </c>
      <c r="E100" s="43"/>
      <c r="F100" s="234" t="s">
        <v>154</v>
      </c>
      <c r="G100" s="43"/>
      <c r="H100" s="43"/>
      <c r="I100" s="230"/>
      <c r="J100" s="43"/>
      <c r="K100" s="43"/>
      <c r="L100" s="47"/>
      <c r="M100" s="231"/>
      <c r="N100" s="232"/>
      <c r="O100" s="87"/>
      <c r="P100" s="87"/>
      <c r="Q100" s="87"/>
      <c r="R100" s="87"/>
      <c r="S100" s="87"/>
      <c r="T100" s="88"/>
      <c r="U100" s="41"/>
      <c r="V100" s="41"/>
      <c r="W100" s="41"/>
      <c r="X100" s="41"/>
      <c r="Y100" s="41"/>
      <c r="Z100" s="41"/>
      <c r="AA100" s="41"/>
      <c r="AB100" s="41"/>
      <c r="AC100" s="41"/>
      <c r="AD100" s="41"/>
      <c r="AE100" s="41"/>
      <c r="AT100" s="20" t="s">
        <v>137</v>
      </c>
      <c r="AU100" s="20" t="s">
        <v>83</v>
      </c>
    </row>
    <row r="101" s="13" customFormat="1">
      <c r="A101" s="13"/>
      <c r="B101" s="235"/>
      <c r="C101" s="236"/>
      <c r="D101" s="228" t="s">
        <v>139</v>
      </c>
      <c r="E101" s="237" t="s">
        <v>19</v>
      </c>
      <c r="F101" s="238" t="s">
        <v>681</v>
      </c>
      <c r="G101" s="236"/>
      <c r="H101" s="239">
        <v>6.25</v>
      </c>
      <c r="I101" s="240"/>
      <c r="J101" s="236"/>
      <c r="K101" s="236"/>
      <c r="L101" s="241"/>
      <c r="M101" s="242"/>
      <c r="N101" s="243"/>
      <c r="O101" s="243"/>
      <c r="P101" s="243"/>
      <c r="Q101" s="243"/>
      <c r="R101" s="243"/>
      <c r="S101" s="243"/>
      <c r="T101" s="244"/>
      <c r="U101" s="13"/>
      <c r="V101" s="13"/>
      <c r="W101" s="13"/>
      <c r="X101" s="13"/>
      <c r="Y101" s="13"/>
      <c r="Z101" s="13"/>
      <c r="AA101" s="13"/>
      <c r="AB101" s="13"/>
      <c r="AC101" s="13"/>
      <c r="AD101" s="13"/>
      <c r="AE101" s="13"/>
      <c r="AT101" s="245" t="s">
        <v>139</v>
      </c>
      <c r="AU101" s="245" t="s">
        <v>83</v>
      </c>
      <c r="AV101" s="13" t="s">
        <v>83</v>
      </c>
      <c r="AW101" s="13" t="s">
        <v>35</v>
      </c>
      <c r="AX101" s="13" t="s">
        <v>74</v>
      </c>
      <c r="AY101" s="245" t="s">
        <v>126</v>
      </c>
    </row>
    <row r="102" s="13" customFormat="1">
      <c r="A102" s="13"/>
      <c r="B102" s="235"/>
      <c r="C102" s="236"/>
      <c r="D102" s="228" t="s">
        <v>139</v>
      </c>
      <c r="E102" s="237" t="s">
        <v>19</v>
      </c>
      <c r="F102" s="238" t="s">
        <v>682</v>
      </c>
      <c r="G102" s="236"/>
      <c r="H102" s="239">
        <v>4.2999999999999998</v>
      </c>
      <c r="I102" s="240"/>
      <c r="J102" s="236"/>
      <c r="K102" s="236"/>
      <c r="L102" s="241"/>
      <c r="M102" s="242"/>
      <c r="N102" s="243"/>
      <c r="O102" s="243"/>
      <c r="P102" s="243"/>
      <c r="Q102" s="243"/>
      <c r="R102" s="243"/>
      <c r="S102" s="243"/>
      <c r="T102" s="244"/>
      <c r="U102" s="13"/>
      <c r="V102" s="13"/>
      <c r="W102" s="13"/>
      <c r="X102" s="13"/>
      <c r="Y102" s="13"/>
      <c r="Z102" s="13"/>
      <c r="AA102" s="13"/>
      <c r="AB102" s="13"/>
      <c r="AC102" s="13"/>
      <c r="AD102" s="13"/>
      <c r="AE102" s="13"/>
      <c r="AT102" s="245" t="s">
        <v>139</v>
      </c>
      <c r="AU102" s="245" t="s">
        <v>83</v>
      </c>
      <c r="AV102" s="13" t="s">
        <v>83</v>
      </c>
      <c r="AW102" s="13" t="s">
        <v>35</v>
      </c>
      <c r="AX102" s="13" t="s">
        <v>74</v>
      </c>
      <c r="AY102" s="245" t="s">
        <v>126</v>
      </c>
    </row>
    <row r="103" s="13" customFormat="1">
      <c r="A103" s="13"/>
      <c r="B103" s="235"/>
      <c r="C103" s="236"/>
      <c r="D103" s="228" t="s">
        <v>139</v>
      </c>
      <c r="E103" s="237" t="s">
        <v>19</v>
      </c>
      <c r="F103" s="238" t="s">
        <v>688</v>
      </c>
      <c r="G103" s="236"/>
      <c r="H103" s="239">
        <v>-3.722</v>
      </c>
      <c r="I103" s="240"/>
      <c r="J103" s="236"/>
      <c r="K103" s="236"/>
      <c r="L103" s="241"/>
      <c r="M103" s="242"/>
      <c r="N103" s="243"/>
      <c r="O103" s="243"/>
      <c r="P103" s="243"/>
      <c r="Q103" s="243"/>
      <c r="R103" s="243"/>
      <c r="S103" s="243"/>
      <c r="T103" s="244"/>
      <c r="U103" s="13"/>
      <c r="V103" s="13"/>
      <c r="W103" s="13"/>
      <c r="X103" s="13"/>
      <c r="Y103" s="13"/>
      <c r="Z103" s="13"/>
      <c r="AA103" s="13"/>
      <c r="AB103" s="13"/>
      <c r="AC103" s="13"/>
      <c r="AD103" s="13"/>
      <c r="AE103" s="13"/>
      <c r="AT103" s="245" t="s">
        <v>139</v>
      </c>
      <c r="AU103" s="245" t="s">
        <v>83</v>
      </c>
      <c r="AV103" s="13" t="s">
        <v>83</v>
      </c>
      <c r="AW103" s="13" t="s">
        <v>35</v>
      </c>
      <c r="AX103" s="13" t="s">
        <v>74</v>
      </c>
      <c r="AY103" s="245" t="s">
        <v>126</v>
      </c>
    </row>
    <row r="104" s="14" customFormat="1">
      <c r="A104" s="14"/>
      <c r="B104" s="246"/>
      <c r="C104" s="247"/>
      <c r="D104" s="228" t="s">
        <v>139</v>
      </c>
      <c r="E104" s="248" t="s">
        <v>19</v>
      </c>
      <c r="F104" s="249" t="s">
        <v>142</v>
      </c>
      <c r="G104" s="247"/>
      <c r="H104" s="250">
        <v>6.8280000000000003</v>
      </c>
      <c r="I104" s="251"/>
      <c r="J104" s="247"/>
      <c r="K104" s="247"/>
      <c r="L104" s="252"/>
      <c r="M104" s="253"/>
      <c r="N104" s="254"/>
      <c r="O104" s="254"/>
      <c r="P104" s="254"/>
      <c r="Q104" s="254"/>
      <c r="R104" s="254"/>
      <c r="S104" s="254"/>
      <c r="T104" s="255"/>
      <c r="U104" s="14"/>
      <c r="V104" s="14"/>
      <c r="W104" s="14"/>
      <c r="X104" s="14"/>
      <c r="Y104" s="14"/>
      <c r="Z104" s="14"/>
      <c r="AA104" s="14"/>
      <c r="AB104" s="14"/>
      <c r="AC104" s="14"/>
      <c r="AD104" s="14"/>
      <c r="AE104" s="14"/>
      <c r="AT104" s="256" t="s">
        <v>139</v>
      </c>
      <c r="AU104" s="256" t="s">
        <v>83</v>
      </c>
      <c r="AV104" s="14" t="s">
        <v>133</v>
      </c>
      <c r="AW104" s="14" t="s">
        <v>35</v>
      </c>
      <c r="AX104" s="14" t="s">
        <v>81</v>
      </c>
      <c r="AY104" s="256" t="s">
        <v>126</v>
      </c>
    </row>
    <row r="105" s="2" customFormat="1" ht="37.8" customHeight="1">
      <c r="A105" s="41"/>
      <c r="B105" s="42"/>
      <c r="C105" s="215" t="s">
        <v>133</v>
      </c>
      <c r="D105" s="215" t="s">
        <v>128</v>
      </c>
      <c r="E105" s="216" t="s">
        <v>156</v>
      </c>
      <c r="F105" s="217" t="s">
        <v>157</v>
      </c>
      <c r="G105" s="218" t="s">
        <v>131</v>
      </c>
      <c r="H105" s="219">
        <v>204.84</v>
      </c>
      <c r="I105" s="220"/>
      <c r="J105" s="221">
        <f>ROUND(I105*H105,2)</f>
        <v>0</v>
      </c>
      <c r="K105" s="217" t="s">
        <v>132</v>
      </c>
      <c r="L105" s="47"/>
      <c r="M105" s="222" t="s">
        <v>19</v>
      </c>
      <c r="N105" s="223" t="s">
        <v>45</v>
      </c>
      <c r="O105" s="87"/>
      <c r="P105" s="224">
        <f>O105*H105</f>
        <v>0</v>
      </c>
      <c r="Q105" s="224">
        <v>0</v>
      </c>
      <c r="R105" s="224">
        <f>Q105*H105</f>
        <v>0</v>
      </c>
      <c r="S105" s="224">
        <v>0</v>
      </c>
      <c r="T105" s="225">
        <f>S105*H105</f>
        <v>0</v>
      </c>
      <c r="U105" s="41"/>
      <c r="V105" s="41"/>
      <c r="W105" s="41"/>
      <c r="X105" s="41"/>
      <c r="Y105" s="41"/>
      <c r="Z105" s="41"/>
      <c r="AA105" s="41"/>
      <c r="AB105" s="41"/>
      <c r="AC105" s="41"/>
      <c r="AD105" s="41"/>
      <c r="AE105" s="41"/>
      <c r="AR105" s="226" t="s">
        <v>133</v>
      </c>
      <c r="AT105" s="226" t="s">
        <v>128</v>
      </c>
      <c r="AU105" s="226" t="s">
        <v>83</v>
      </c>
      <c r="AY105" s="20" t="s">
        <v>126</v>
      </c>
      <c r="BE105" s="227">
        <f>IF(N105="základní",J105,0)</f>
        <v>0</v>
      </c>
      <c r="BF105" s="227">
        <f>IF(N105="snížená",J105,0)</f>
        <v>0</v>
      </c>
      <c r="BG105" s="227">
        <f>IF(N105="zákl. přenesená",J105,0)</f>
        <v>0</v>
      </c>
      <c r="BH105" s="227">
        <f>IF(N105="sníž. přenesená",J105,0)</f>
        <v>0</v>
      </c>
      <c r="BI105" s="227">
        <f>IF(N105="nulová",J105,0)</f>
        <v>0</v>
      </c>
      <c r="BJ105" s="20" t="s">
        <v>81</v>
      </c>
      <c r="BK105" s="227">
        <f>ROUND(I105*H105,2)</f>
        <v>0</v>
      </c>
      <c r="BL105" s="20" t="s">
        <v>133</v>
      </c>
      <c r="BM105" s="226" t="s">
        <v>689</v>
      </c>
    </row>
    <row r="106" s="2" customFormat="1">
      <c r="A106" s="41"/>
      <c r="B106" s="42"/>
      <c r="C106" s="43"/>
      <c r="D106" s="228" t="s">
        <v>135</v>
      </c>
      <c r="E106" s="43"/>
      <c r="F106" s="229" t="s">
        <v>159</v>
      </c>
      <c r="G106" s="43"/>
      <c r="H106" s="43"/>
      <c r="I106" s="230"/>
      <c r="J106" s="43"/>
      <c r="K106" s="43"/>
      <c r="L106" s="47"/>
      <c r="M106" s="231"/>
      <c r="N106" s="232"/>
      <c r="O106" s="87"/>
      <c r="P106" s="87"/>
      <c r="Q106" s="87"/>
      <c r="R106" s="87"/>
      <c r="S106" s="87"/>
      <c r="T106" s="88"/>
      <c r="U106" s="41"/>
      <c r="V106" s="41"/>
      <c r="W106" s="41"/>
      <c r="X106" s="41"/>
      <c r="Y106" s="41"/>
      <c r="Z106" s="41"/>
      <c r="AA106" s="41"/>
      <c r="AB106" s="41"/>
      <c r="AC106" s="41"/>
      <c r="AD106" s="41"/>
      <c r="AE106" s="41"/>
      <c r="AT106" s="20" t="s">
        <v>135</v>
      </c>
      <c r="AU106" s="20" t="s">
        <v>83</v>
      </c>
    </row>
    <row r="107" s="2" customFormat="1">
      <c r="A107" s="41"/>
      <c r="B107" s="42"/>
      <c r="C107" s="43"/>
      <c r="D107" s="233" t="s">
        <v>137</v>
      </c>
      <c r="E107" s="43"/>
      <c r="F107" s="234" t="s">
        <v>160</v>
      </c>
      <c r="G107" s="43"/>
      <c r="H107" s="43"/>
      <c r="I107" s="230"/>
      <c r="J107" s="43"/>
      <c r="K107" s="43"/>
      <c r="L107" s="47"/>
      <c r="M107" s="231"/>
      <c r="N107" s="232"/>
      <c r="O107" s="87"/>
      <c r="P107" s="87"/>
      <c r="Q107" s="87"/>
      <c r="R107" s="87"/>
      <c r="S107" s="87"/>
      <c r="T107" s="88"/>
      <c r="U107" s="41"/>
      <c r="V107" s="41"/>
      <c r="W107" s="41"/>
      <c r="X107" s="41"/>
      <c r="Y107" s="41"/>
      <c r="Z107" s="41"/>
      <c r="AA107" s="41"/>
      <c r="AB107" s="41"/>
      <c r="AC107" s="41"/>
      <c r="AD107" s="41"/>
      <c r="AE107" s="41"/>
      <c r="AT107" s="20" t="s">
        <v>137</v>
      </c>
      <c r="AU107" s="20" t="s">
        <v>83</v>
      </c>
    </row>
    <row r="108" s="13" customFormat="1">
      <c r="A108" s="13"/>
      <c r="B108" s="235"/>
      <c r="C108" s="236"/>
      <c r="D108" s="228" t="s">
        <v>139</v>
      </c>
      <c r="E108" s="237" t="s">
        <v>19</v>
      </c>
      <c r="F108" s="238" t="s">
        <v>690</v>
      </c>
      <c r="G108" s="236"/>
      <c r="H108" s="239">
        <v>187.5</v>
      </c>
      <c r="I108" s="240"/>
      <c r="J108" s="236"/>
      <c r="K108" s="236"/>
      <c r="L108" s="241"/>
      <c r="M108" s="242"/>
      <c r="N108" s="243"/>
      <c r="O108" s="243"/>
      <c r="P108" s="243"/>
      <c r="Q108" s="243"/>
      <c r="R108" s="243"/>
      <c r="S108" s="243"/>
      <c r="T108" s="244"/>
      <c r="U108" s="13"/>
      <c r="V108" s="13"/>
      <c r="W108" s="13"/>
      <c r="X108" s="13"/>
      <c r="Y108" s="13"/>
      <c r="Z108" s="13"/>
      <c r="AA108" s="13"/>
      <c r="AB108" s="13"/>
      <c r="AC108" s="13"/>
      <c r="AD108" s="13"/>
      <c r="AE108" s="13"/>
      <c r="AT108" s="245" t="s">
        <v>139</v>
      </c>
      <c r="AU108" s="245" t="s">
        <v>83</v>
      </c>
      <c r="AV108" s="13" t="s">
        <v>83</v>
      </c>
      <c r="AW108" s="13" t="s">
        <v>35</v>
      </c>
      <c r="AX108" s="13" t="s">
        <v>74</v>
      </c>
      <c r="AY108" s="245" t="s">
        <v>126</v>
      </c>
    </row>
    <row r="109" s="13" customFormat="1">
      <c r="A109" s="13"/>
      <c r="B109" s="235"/>
      <c r="C109" s="236"/>
      <c r="D109" s="228" t="s">
        <v>139</v>
      </c>
      <c r="E109" s="237" t="s">
        <v>19</v>
      </c>
      <c r="F109" s="238" t="s">
        <v>691</v>
      </c>
      <c r="G109" s="236"/>
      <c r="H109" s="239">
        <v>129</v>
      </c>
      <c r="I109" s="240"/>
      <c r="J109" s="236"/>
      <c r="K109" s="236"/>
      <c r="L109" s="241"/>
      <c r="M109" s="242"/>
      <c r="N109" s="243"/>
      <c r="O109" s="243"/>
      <c r="P109" s="243"/>
      <c r="Q109" s="243"/>
      <c r="R109" s="243"/>
      <c r="S109" s="243"/>
      <c r="T109" s="244"/>
      <c r="U109" s="13"/>
      <c r="V109" s="13"/>
      <c r="W109" s="13"/>
      <c r="X109" s="13"/>
      <c r="Y109" s="13"/>
      <c r="Z109" s="13"/>
      <c r="AA109" s="13"/>
      <c r="AB109" s="13"/>
      <c r="AC109" s="13"/>
      <c r="AD109" s="13"/>
      <c r="AE109" s="13"/>
      <c r="AT109" s="245" t="s">
        <v>139</v>
      </c>
      <c r="AU109" s="245" t="s">
        <v>83</v>
      </c>
      <c r="AV109" s="13" t="s">
        <v>83</v>
      </c>
      <c r="AW109" s="13" t="s">
        <v>35</v>
      </c>
      <c r="AX109" s="13" t="s">
        <v>74</v>
      </c>
      <c r="AY109" s="245" t="s">
        <v>126</v>
      </c>
    </row>
    <row r="110" s="13" customFormat="1">
      <c r="A110" s="13"/>
      <c r="B110" s="235"/>
      <c r="C110" s="236"/>
      <c r="D110" s="228" t="s">
        <v>139</v>
      </c>
      <c r="E110" s="237" t="s">
        <v>19</v>
      </c>
      <c r="F110" s="238" t="s">
        <v>692</v>
      </c>
      <c r="G110" s="236"/>
      <c r="H110" s="239">
        <v>-111.66</v>
      </c>
      <c r="I110" s="240"/>
      <c r="J110" s="236"/>
      <c r="K110" s="236"/>
      <c r="L110" s="241"/>
      <c r="M110" s="242"/>
      <c r="N110" s="243"/>
      <c r="O110" s="243"/>
      <c r="P110" s="243"/>
      <c r="Q110" s="243"/>
      <c r="R110" s="243"/>
      <c r="S110" s="243"/>
      <c r="T110" s="244"/>
      <c r="U110" s="13"/>
      <c r="V110" s="13"/>
      <c r="W110" s="13"/>
      <c r="X110" s="13"/>
      <c r="Y110" s="13"/>
      <c r="Z110" s="13"/>
      <c r="AA110" s="13"/>
      <c r="AB110" s="13"/>
      <c r="AC110" s="13"/>
      <c r="AD110" s="13"/>
      <c r="AE110" s="13"/>
      <c r="AT110" s="245" t="s">
        <v>139</v>
      </c>
      <c r="AU110" s="245" t="s">
        <v>83</v>
      </c>
      <c r="AV110" s="13" t="s">
        <v>83</v>
      </c>
      <c r="AW110" s="13" t="s">
        <v>35</v>
      </c>
      <c r="AX110" s="13" t="s">
        <v>74</v>
      </c>
      <c r="AY110" s="245" t="s">
        <v>126</v>
      </c>
    </row>
    <row r="111" s="14" customFormat="1">
      <c r="A111" s="14"/>
      <c r="B111" s="246"/>
      <c r="C111" s="247"/>
      <c r="D111" s="228" t="s">
        <v>139</v>
      </c>
      <c r="E111" s="248" t="s">
        <v>19</v>
      </c>
      <c r="F111" s="249" t="s">
        <v>142</v>
      </c>
      <c r="G111" s="247"/>
      <c r="H111" s="250">
        <v>204.84</v>
      </c>
      <c r="I111" s="251"/>
      <c r="J111" s="247"/>
      <c r="K111" s="247"/>
      <c r="L111" s="252"/>
      <c r="M111" s="253"/>
      <c r="N111" s="254"/>
      <c r="O111" s="254"/>
      <c r="P111" s="254"/>
      <c r="Q111" s="254"/>
      <c r="R111" s="254"/>
      <c r="S111" s="254"/>
      <c r="T111" s="255"/>
      <c r="U111" s="14"/>
      <c r="V111" s="14"/>
      <c r="W111" s="14"/>
      <c r="X111" s="14"/>
      <c r="Y111" s="14"/>
      <c r="Z111" s="14"/>
      <c r="AA111" s="14"/>
      <c r="AB111" s="14"/>
      <c r="AC111" s="14"/>
      <c r="AD111" s="14"/>
      <c r="AE111" s="14"/>
      <c r="AT111" s="256" t="s">
        <v>139</v>
      </c>
      <c r="AU111" s="256" t="s">
        <v>83</v>
      </c>
      <c r="AV111" s="14" t="s">
        <v>133</v>
      </c>
      <c r="AW111" s="14" t="s">
        <v>35</v>
      </c>
      <c r="AX111" s="14" t="s">
        <v>81</v>
      </c>
      <c r="AY111" s="256" t="s">
        <v>126</v>
      </c>
    </row>
    <row r="112" s="2" customFormat="1" ht="24.15" customHeight="1">
      <c r="A112" s="41"/>
      <c r="B112" s="42"/>
      <c r="C112" s="215" t="s">
        <v>162</v>
      </c>
      <c r="D112" s="215" t="s">
        <v>128</v>
      </c>
      <c r="E112" s="216" t="s">
        <v>163</v>
      </c>
      <c r="F112" s="217" t="s">
        <v>164</v>
      </c>
      <c r="G112" s="218" t="s">
        <v>131</v>
      </c>
      <c r="H112" s="219">
        <v>10.550000000000001</v>
      </c>
      <c r="I112" s="220"/>
      <c r="J112" s="221">
        <f>ROUND(I112*H112,2)</f>
        <v>0</v>
      </c>
      <c r="K112" s="217" t="s">
        <v>132</v>
      </c>
      <c r="L112" s="47"/>
      <c r="M112" s="222" t="s">
        <v>19</v>
      </c>
      <c r="N112" s="223" t="s">
        <v>45</v>
      </c>
      <c r="O112" s="87"/>
      <c r="P112" s="224">
        <f>O112*H112</f>
        <v>0</v>
      </c>
      <c r="Q112" s="224">
        <v>0</v>
      </c>
      <c r="R112" s="224">
        <f>Q112*H112</f>
        <v>0</v>
      </c>
      <c r="S112" s="224">
        <v>0</v>
      </c>
      <c r="T112" s="225">
        <f>S112*H112</f>
        <v>0</v>
      </c>
      <c r="U112" s="41"/>
      <c r="V112" s="41"/>
      <c r="W112" s="41"/>
      <c r="X112" s="41"/>
      <c r="Y112" s="41"/>
      <c r="Z112" s="41"/>
      <c r="AA112" s="41"/>
      <c r="AB112" s="41"/>
      <c r="AC112" s="41"/>
      <c r="AD112" s="41"/>
      <c r="AE112" s="41"/>
      <c r="AR112" s="226" t="s">
        <v>133</v>
      </c>
      <c r="AT112" s="226" t="s">
        <v>128</v>
      </c>
      <c r="AU112" s="226" t="s">
        <v>83</v>
      </c>
      <c r="AY112" s="20" t="s">
        <v>126</v>
      </c>
      <c r="BE112" s="227">
        <f>IF(N112="základní",J112,0)</f>
        <v>0</v>
      </c>
      <c r="BF112" s="227">
        <f>IF(N112="snížená",J112,0)</f>
        <v>0</v>
      </c>
      <c r="BG112" s="227">
        <f>IF(N112="zákl. přenesená",J112,0)</f>
        <v>0</v>
      </c>
      <c r="BH112" s="227">
        <f>IF(N112="sníž. přenesená",J112,0)</f>
        <v>0</v>
      </c>
      <c r="BI112" s="227">
        <f>IF(N112="nulová",J112,0)</f>
        <v>0</v>
      </c>
      <c r="BJ112" s="20" t="s">
        <v>81</v>
      </c>
      <c r="BK112" s="227">
        <f>ROUND(I112*H112,2)</f>
        <v>0</v>
      </c>
      <c r="BL112" s="20" t="s">
        <v>133</v>
      </c>
      <c r="BM112" s="226" t="s">
        <v>693</v>
      </c>
    </row>
    <row r="113" s="2" customFormat="1">
      <c r="A113" s="41"/>
      <c r="B113" s="42"/>
      <c r="C113" s="43"/>
      <c r="D113" s="228" t="s">
        <v>135</v>
      </c>
      <c r="E113" s="43"/>
      <c r="F113" s="229" t="s">
        <v>166</v>
      </c>
      <c r="G113" s="43"/>
      <c r="H113" s="43"/>
      <c r="I113" s="230"/>
      <c r="J113" s="43"/>
      <c r="K113" s="43"/>
      <c r="L113" s="47"/>
      <c r="M113" s="231"/>
      <c r="N113" s="232"/>
      <c r="O113" s="87"/>
      <c r="P113" s="87"/>
      <c r="Q113" s="87"/>
      <c r="R113" s="87"/>
      <c r="S113" s="87"/>
      <c r="T113" s="88"/>
      <c r="U113" s="41"/>
      <c r="V113" s="41"/>
      <c r="W113" s="41"/>
      <c r="X113" s="41"/>
      <c r="Y113" s="41"/>
      <c r="Z113" s="41"/>
      <c r="AA113" s="41"/>
      <c r="AB113" s="41"/>
      <c r="AC113" s="41"/>
      <c r="AD113" s="41"/>
      <c r="AE113" s="41"/>
      <c r="AT113" s="20" t="s">
        <v>135</v>
      </c>
      <c r="AU113" s="20" t="s">
        <v>83</v>
      </c>
    </row>
    <row r="114" s="2" customFormat="1">
      <c r="A114" s="41"/>
      <c r="B114" s="42"/>
      <c r="C114" s="43"/>
      <c r="D114" s="233" t="s">
        <v>137</v>
      </c>
      <c r="E114" s="43"/>
      <c r="F114" s="234" t="s">
        <v>167</v>
      </c>
      <c r="G114" s="43"/>
      <c r="H114" s="43"/>
      <c r="I114" s="230"/>
      <c r="J114" s="43"/>
      <c r="K114" s="43"/>
      <c r="L114" s="47"/>
      <c r="M114" s="231"/>
      <c r="N114" s="232"/>
      <c r="O114" s="87"/>
      <c r="P114" s="87"/>
      <c r="Q114" s="87"/>
      <c r="R114" s="87"/>
      <c r="S114" s="87"/>
      <c r="T114" s="88"/>
      <c r="U114" s="41"/>
      <c r="V114" s="41"/>
      <c r="W114" s="41"/>
      <c r="X114" s="41"/>
      <c r="Y114" s="41"/>
      <c r="Z114" s="41"/>
      <c r="AA114" s="41"/>
      <c r="AB114" s="41"/>
      <c r="AC114" s="41"/>
      <c r="AD114" s="41"/>
      <c r="AE114" s="41"/>
      <c r="AT114" s="20" t="s">
        <v>137</v>
      </c>
      <c r="AU114" s="20" t="s">
        <v>83</v>
      </c>
    </row>
    <row r="115" s="15" customFormat="1">
      <c r="A115" s="15"/>
      <c r="B115" s="257"/>
      <c r="C115" s="258"/>
      <c r="D115" s="228" t="s">
        <v>139</v>
      </c>
      <c r="E115" s="259" t="s">
        <v>19</v>
      </c>
      <c r="F115" s="260" t="s">
        <v>168</v>
      </c>
      <c r="G115" s="258"/>
      <c r="H115" s="259" t="s">
        <v>19</v>
      </c>
      <c r="I115" s="261"/>
      <c r="J115" s="258"/>
      <c r="K115" s="258"/>
      <c r="L115" s="262"/>
      <c r="M115" s="263"/>
      <c r="N115" s="264"/>
      <c r="O115" s="264"/>
      <c r="P115" s="264"/>
      <c r="Q115" s="264"/>
      <c r="R115" s="264"/>
      <c r="S115" s="264"/>
      <c r="T115" s="265"/>
      <c r="U115" s="15"/>
      <c r="V115" s="15"/>
      <c r="W115" s="15"/>
      <c r="X115" s="15"/>
      <c r="Y115" s="15"/>
      <c r="Z115" s="15"/>
      <c r="AA115" s="15"/>
      <c r="AB115" s="15"/>
      <c r="AC115" s="15"/>
      <c r="AD115" s="15"/>
      <c r="AE115" s="15"/>
      <c r="AT115" s="266" t="s">
        <v>139</v>
      </c>
      <c r="AU115" s="266" t="s">
        <v>83</v>
      </c>
      <c r="AV115" s="15" t="s">
        <v>81</v>
      </c>
      <c r="AW115" s="15" t="s">
        <v>35</v>
      </c>
      <c r="AX115" s="15" t="s">
        <v>74</v>
      </c>
      <c r="AY115" s="266" t="s">
        <v>126</v>
      </c>
    </row>
    <row r="116" s="13" customFormat="1">
      <c r="A116" s="13"/>
      <c r="B116" s="235"/>
      <c r="C116" s="236"/>
      <c r="D116" s="228" t="s">
        <v>139</v>
      </c>
      <c r="E116" s="237" t="s">
        <v>19</v>
      </c>
      <c r="F116" s="238" t="s">
        <v>686</v>
      </c>
      <c r="G116" s="236"/>
      <c r="H116" s="239">
        <v>3.722</v>
      </c>
      <c r="I116" s="240"/>
      <c r="J116" s="236"/>
      <c r="K116" s="236"/>
      <c r="L116" s="241"/>
      <c r="M116" s="242"/>
      <c r="N116" s="243"/>
      <c r="O116" s="243"/>
      <c r="P116" s="243"/>
      <c r="Q116" s="243"/>
      <c r="R116" s="243"/>
      <c r="S116" s="243"/>
      <c r="T116" s="244"/>
      <c r="U116" s="13"/>
      <c r="V116" s="13"/>
      <c r="W116" s="13"/>
      <c r="X116" s="13"/>
      <c r="Y116" s="13"/>
      <c r="Z116" s="13"/>
      <c r="AA116" s="13"/>
      <c r="AB116" s="13"/>
      <c r="AC116" s="13"/>
      <c r="AD116" s="13"/>
      <c r="AE116" s="13"/>
      <c r="AT116" s="245" t="s">
        <v>139</v>
      </c>
      <c r="AU116" s="245" t="s">
        <v>83</v>
      </c>
      <c r="AV116" s="13" t="s">
        <v>83</v>
      </c>
      <c r="AW116" s="13" t="s">
        <v>35</v>
      </c>
      <c r="AX116" s="13" t="s">
        <v>74</v>
      </c>
      <c r="AY116" s="245" t="s">
        <v>126</v>
      </c>
    </row>
    <row r="117" s="16" customFormat="1">
      <c r="A117" s="16"/>
      <c r="B117" s="267"/>
      <c r="C117" s="268"/>
      <c r="D117" s="228" t="s">
        <v>139</v>
      </c>
      <c r="E117" s="269" t="s">
        <v>19</v>
      </c>
      <c r="F117" s="270" t="s">
        <v>169</v>
      </c>
      <c r="G117" s="268"/>
      <c r="H117" s="271">
        <v>3.722</v>
      </c>
      <c r="I117" s="272"/>
      <c r="J117" s="268"/>
      <c r="K117" s="268"/>
      <c r="L117" s="273"/>
      <c r="M117" s="274"/>
      <c r="N117" s="275"/>
      <c r="O117" s="275"/>
      <c r="P117" s="275"/>
      <c r="Q117" s="275"/>
      <c r="R117" s="275"/>
      <c r="S117" s="275"/>
      <c r="T117" s="276"/>
      <c r="U117" s="16"/>
      <c r="V117" s="16"/>
      <c r="W117" s="16"/>
      <c r="X117" s="16"/>
      <c r="Y117" s="16"/>
      <c r="Z117" s="16"/>
      <c r="AA117" s="16"/>
      <c r="AB117" s="16"/>
      <c r="AC117" s="16"/>
      <c r="AD117" s="16"/>
      <c r="AE117" s="16"/>
      <c r="AT117" s="277" t="s">
        <v>139</v>
      </c>
      <c r="AU117" s="277" t="s">
        <v>83</v>
      </c>
      <c r="AV117" s="16" t="s">
        <v>149</v>
      </c>
      <c r="AW117" s="16" t="s">
        <v>35</v>
      </c>
      <c r="AX117" s="16" t="s">
        <v>74</v>
      </c>
      <c r="AY117" s="277" t="s">
        <v>126</v>
      </c>
    </row>
    <row r="118" s="15" customFormat="1">
      <c r="A118" s="15"/>
      <c r="B118" s="257"/>
      <c r="C118" s="258"/>
      <c r="D118" s="228" t="s">
        <v>139</v>
      </c>
      <c r="E118" s="259" t="s">
        <v>19</v>
      </c>
      <c r="F118" s="260" t="s">
        <v>170</v>
      </c>
      <c r="G118" s="258"/>
      <c r="H118" s="259" t="s">
        <v>19</v>
      </c>
      <c r="I118" s="261"/>
      <c r="J118" s="258"/>
      <c r="K118" s="258"/>
      <c r="L118" s="262"/>
      <c r="M118" s="263"/>
      <c r="N118" s="264"/>
      <c r="O118" s="264"/>
      <c r="P118" s="264"/>
      <c r="Q118" s="264"/>
      <c r="R118" s="264"/>
      <c r="S118" s="264"/>
      <c r="T118" s="265"/>
      <c r="U118" s="15"/>
      <c r="V118" s="15"/>
      <c r="W118" s="15"/>
      <c r="X118" s="15"/>
      <c r="Y118" s="15"/>
      <c r="Z118" s="15"/>
      <c r="AA118" s="15"/>
      <c r="AB118" s="15"/>
      <c r="AC118" s="15"/>
      <c r="AD118" s="15"/>
      <c r="AE118" s="15"/>
      <c r="AT118" s="266" t="s">
        <v>139</v>
      </c>
      <c r="AU118" s="266" t="s">
        <v>83</v>
      </c>
      <c r="AV118" s="15" t="s">
        <v>81</v>
      </c>
      <c r="AW118" s="15" t="s">
        <v>35</v>
      </c>
      <c r="AX118" s="15" t="s">
        <v>74</v>
      </c>
      <c r="AY118" s="266" t="s">
        <v>126</v>
      </c>
    </row>
    <row r="119" s="13" customFormat="1">
      <c r="A119" s="13"/>
      <c r="B119" s="235"/>
      <c r="C119" s="236"/>
      <c r="D119" s="228" t="s">
        <v>139</v>
      </c>
      <c r="E119" s="237" t="s">
        <v>19</v>
      </c>
      <c r="F119" s="238" t="s">
        <v>681</v>
      </c>
      <c r="G119" s="236"/>
      <c r="H119" s="239">
        <v>6.25</v>
      </c>
      <c r="I119" s="240"/>
      <c r="J119" s="236"/>
      <c r="K119" s="236"/>
      <c r="L119" s="241"/>
      <c r="M119" s="242"/>
      <c r="N119" s="243"/>
      <c r="O119" s="243"/>
      <c r="P119" s="243"/>
      <c r="Q119" s="243"/>
      <c r="R119" s="243"/>
      <c r="S119" s="243"/>
      <c r="T119" s="244"/>
      <c r="U119" s="13"/>
      <c r="V119" s="13"/>
      <c r="W119" s="13"/>
      <c r="X119" s="13"/>
      <c r="Y119" s="13"/>
      <c r="Z119" s="13"/>
      <c r="AA119" s="13"/>
      <c r="AB119" s="13"/>
      <c r="AC119" s="13"/>
      <c r="AD119" s="13"/>
      <c r="AE119" s="13"/>
      <c r="AT119" s="245" t="s">
        <v>139</v>
      </c>
      <c r="AU119" s="245" t="s">
        <v>83</v>
      </c>
      <c r="AV119" s="13" t="s">
        <v>83</v>
      </c>
      <c r="AW119" s="13" t="s">
        <v>35</v>
      </c>
      <c r="AX119" s="13" t="s">
        <v>74</v>
      </c>
      <c r="AY119" s="245" t="s">
        <v>126</v>
      </c>
    </row>
    <row r="120" s="13" customFormat="1">
      <c r="A120" s="13"/>
      <c r="B120" s="235"/>
      <c r="C120" s="236"/>
      <c r="D120" s="228" t="s">
        <v>139</v>
      </c>
      <c r="E120" s="237" t="s">
        <v>19</v>
      </c>
      <c r="F120" s="238" t="s">
        <v>682</v>
      </c>
      <c r="G120" s="236"/>
      <c r="H120" s="239">
        <v>4.2999999999999998</v>
      </c>
      <c r="I120" s="240"/>
      <c r="J120" s="236"/>
      <c r="K120" s="236"/>
      <c r="L120" s="241"/>
      <c r="M120" s="242"/>
      <c r="N120" s="243"/>
      <c r="O120" s="243"/>
      <c r="P120" s="243"/>
      <c r="Q120" s="243"/>
      <c r="R120" s="243"/>
      <c r="S120" s="243"/>
      <c r="T120" s="244"/>
      <c r="U120" s="13"/>
      <c r="V120" s="13"/>
      <c r="W120" s="13"/>
      <c r="X120" s="13"/>
      <c r="Y120" s="13"/>
      <c r="Z120" s="13"/>
      <c r="AA120" s="13"/>
      <c r="AB120" s="13"/>
      <c r="AC120" s="13"/>
      <c r="AD120" s="13"/>
      <c r="AE120" s="13"/>
      <c r="AT120" s="245" t="s">
        <v>139</v>
      </c>
      <c r="AU120" s="245" t="s">
        <v>83</v>
      </c>
      <c r="AV120" s="13" t="s">
        <v>83</v>
      </c>
      <c r="AW120" s="13" t="s">
        <v>35</v>
      </c>
      <c r="AX120" s="13" t="s">
        <v>74</v>
      </c>
      <c r="AY120" s="245" t="s">
        <v>126</v>
      </c>
    </row>
    <row r="121" s="13" customFormat="1">
      <c r="A121" s="13"/>
      <c r="B121" s="235"/>
      <c r="C121" s="236"/>
      <c r="D121" s="228" t="s">
        <v>139</v>
      </c>
      <c r="E121" s="237" t="s">
        <v>19</v>
      </c>
      <c r="F121" s="238" t="s">
        <v>688</v>
      </c>
      <c r="G121" s="236"/>
      <c r="H121" s="239">
        <v>-3.722</v>
      </c>
      <c r="I121" s="240"/>
      <c r="J121" s="236"/>
      <c r="K121" s="236"/>
      <c r="L121" s="241"/>
      <c r="M121" s="242"/>
      <c r="N121" s="243"/>
      <c r="O121" s="243"/>
      <c r="P121" s="243"/>
      <c r="Q121" s="243"/>
      <c r="R121" s="243"/>
      <c r="S121" s="243"/>
      <c r="T121" s="244"/>
      <c r="U121" s="13"/>
      <c r="V121" s="13"/>
      <c r="W121" s="13"/>
      <c r="X121" s="13"/>
      <c r="Y121" s="13"/>
      <c r="Z121" s="13"/>
      <c r="AA121" s="13"/>
      <c r="AB121" s="13"/>
      <c r="AC121" s="13"/>
      <c r="AD121" s="13"/>
      <c r="AE121" s="13"/>
      <c r="AT121" s="245" t="s">
        <v>139</v>
      </c>
      <c r="AU121" s="245" t="s">
        <v>83</v>
      </c>
      <c r="AV121" s="13" t="s">
        <v>83</v>
      </c>
      <c r="AW121" s="13" t="s">
        <v>35</v>
      </c>
      <c r="AX121" s="13" t="s">
        <v>74</v>
      </c>
      <c r="AY121" s="245" t="s">
        <v>126</v>
      </c>
    </row>
    <row r="122" s="16" customFormat="1">
      <c r="A122" s="16"/>
      <c r="B122" s="267"/>
      <c r="C122" s="268"/>
      <c r="D122" s="228" t="s">
        <v>139</v>
      </c>
      <c r="E122" s="269" t="s">
        <v>19</v>
      </c>
      <c r="F122" s="270" t="s">
        <v>169</v>
      </c>
      <c r="G122" s="268"/>
      <c r="H122" s="271">
        <v>6.8280000000000003</v>
      </c>
      <c r="I122" s="272"/>
      <c r="J122" s="268"/>
      <c r="K122" s="268"/>
      <c r="L122" s="273"/>
      <c r="M122" s="274"/>
      <c r="N122" s="275"/>
      <c r="O122" s="275"/>
      <c r="P122" s="275"/>
      <c r="Q122" s="275"/>
      <c r="R122" s="275"/>
      <c r="S122" s="275"/>
      <c r="T122" s="276"/>
      <c r="U122" s="16"/>
      <c r="V122" s="16"/>
      <c r="W122" s="16"/>
      <c r="X122" s="16"/>
      <c r="Y122" s="16"/>
      <c r="Z122" s="16"/>
      <c r="AA122" s="16"/>
      <c r="AB122" s="16"/>
      <c r="AC122" s="16"/>
      <c r="AD122" s="16"/>
      <c r="AE122" s="16"/>
      <c r="AT122" s="277" t="s">
        <v>139</v>
      </c>
      <c r="AU122" s="277" t="s">
        <v>83</v>
      </c>
      <c r="AV122" s="16" t="s">
        <v>149</v>
      </c>
      <c r="AW122" s="16" t="s">
        <v>35</v>
      </c>
      <c r="AX122" s="16" t="s">
        <v>74</v>
      </c>
      <c r="AY122" s="277" t="s">
        <v>126</v>
      </c>
    </row>
    <row r="123" s="14" customFormat="1">
      <c r="A123" s="14"/>
      <c r="B123" s="246"/>
      <c r="C123" s="247"/>
      <c r="D123" s="228" t="s">
        <v>139</v>
      </c>
      <c r="E123" s="248" t="s">
        <v>19</v>
      </c>
      <c r="F123" s="249" t="s">
        <v>142</v>
      </c>
      <c r="G123" s="247"/>
      <c r="H123" s="250">
        <v>10.550000000000001</v>
      </c>
      <c r="I123" s="251"/>
      <c r="J123" s="247"/>
      <c r="K123" s="247"/>
      <c r="L123" s="252"/>
      <c r="M123" s="253"/>
      <c r="N123" s="254"/>
      <c r="O123" s="254"/>
      <c r="P123" s="254"/>
      <c r="Q123" s="254"/>
      <c r="R123" s="254"/>
      <c r="S123" s="254"/>
      <c r="T123" s="255"/>
      <c r="U123" s="14"/>
      <c r="V123" s="14"/>
      <c r="W123" s="14"/>
      <c r="X123" s="14"/>
      <c r="Y123" s="14"/>
      <c r="Z123" s="14"/>
      <c r="AA123" s="14"/>
      <c r="AB123" s="14"/>
      <c r="AC123" s="14"/>
      <c r="AD123" s="14"/>
      <c r="AE123" s="14"/>
      <c r="AT123" s="256" t="s">
        <v>139</v>
      </c>
      <c r="AU123" s="256" t="s">
        <v>83</v>
      </c>
      <c r="AV123" s="14" t="s">
        <v>133</v>
      </c>
      <c r="AW123" s="14" t="s">
        <v>35</v>
      </c>
      <c r="AX123" s="14" t="s">
        <v>81</v>
      </c>
      <c r="AY123" s="256" t="s">
        <v>126</v>
      </c>
    </row>
    <row r="124" s="2" customFormat="1" ht="33" customHeight="1">
      <c r="A124" s="41"/>
      <c r="B124" s="42"/>
      <c r="C124" s="215" t="s">
        <v>173</v>
      </c>
      <c r="D124" s="215" t="s">
        <v>128</v>
      </c>
      <c r="E124" s="216" t="s">
        <v>174</v>
      </c>
      <c r="F124" s="217" t="s">
        <v>175</v>
      </c>
      <c r="G124" s="218" t="s">
        <v>176</v>
      </c>
      <c r="H124" s="219">
        <v>11.267</v>
      </c>
      <c r="I124" s="220"/>
      <c r="J124" s="221">
        <f>ROUND(I124*H124,2)</f>
        <v>0</v>
      </c>
      <c r="K124" s="217" t="s">
        <v>132</v>
      </c>
      <c r="L124" s="47"/>
      <c r="M124" s="222" t="s">
        <v>19</v>
      </c>
      <c r="N124" s="223" t="s">
        <v>45</v>
      </c>
      <c r="O124" s="87"/>
      <c r="P124" s="224">
        <f>O124*H124</f>
        <v>0</v>
      </c>
      <c r="Q124" s="224">
        <v>0</v>
      </c>
      <c r="R124" s="224">
        <f>Q124*H124</f>
        <v>0</v>
      </c>
      <c r="S124" s="224">
        <v>0</v>
      </c>
      <c r="T124" s="225">
        <f>S124*H124</f>
        <v>0</v>
      </c>
      <c r="U124" s="41"/>
      <c r="V124" s="41"/>
      <c r="W124" s="41"/>
      <c r="X124" s="41"/>
      <c r="Y124" s="41"/>
      <c r="Z124" s="41"/>
      <c r="AA124" s="41"/>
      <c r="AB124" s="41"/>
      <c r="AC124" s="41"/>
      <c r="AD124" s="41"/>
      <c r="AE124" s="41"/>
      <c r="AR124" s="226" t="s">
        <v>133</v>
      </c>
      <c r="AT124" s="226" t="s">
        <v>128</v>
      </c>
      <c r="AU124" s="226" t="s">
        <v>83</v>
      </c>
      <c r="AY124" s="20" t="s">
        <v>126</v>
      </c>
      <c r="BE124" s="227">
        <f>IF(N124="základní",J124,0)</f>
        <v>0</v>
      </c>
      <c r="BF124" s="227">
        <f>IF(N124="snížená",J124,0)</f>
        <v>0</v>
      </c>
      <c r="BG124" s="227">
        <f>IF(N124="zákl. přenesená",J124,0)</f>
        <v>0</v>
      </c>
      <c r="BH124" s="227">
        <f>IF(N124="sníž. přenesená",J124,0)</f>
        <v>0</v>
      </c>
      <c r="BI124" s="227">
        <f>IF(N124="nulová",J124,0)</f>
        <v>0</v>
      </c>
      <c r="BJ124" s="20" t="s">
        <v>81</v>
      </c>
      <c r="BK124" s="227">
        <f>ROUND(I124*H124,2)</f>
        <v>0</v>
      </c>
      <c r="BL124" s="20" t="s">
        <v>133</v>
      </c>
      <c r="BM124" s="226" t="s">
        <v>694</v>
      </c>
    </row>
    <row r="125" s="2" customFormat="1">
      <c r="A125" s="41"/>
      <c r="B125" s="42"/>
      <c r="C125" s="43"/>
      <c r="D125" s="228" t="s">
        <v>135</v>
      </c>
      <c r="E125" s="43"/>
      <c r="F125" s="229" t="s">
        <v>178</v>
      </c>
      <c r="G125" s="43"/>
      <c r="H125" s="43"/>
      <c r="I125" s="230"/>
      <c r="J125" s="43"/>
      <c r="K125" s="43"/>
      <c r="L125" s="47"/>
      <c r="M125" s="231"/>
      <c r="N125" s="232"/>
      <c r="O125" s="87"/>
      <c r="P125" s="87"/>
      <c r="Q125" s="87"/>
      <c r="R125" s="87"/>
      <c r="S125" s="87"/>
      <c r="T125" s="88"/>
      <c r="U125" s="41"/>
      <c r="V125" s="41"/>
      <c r="W125" s="41"/>
      <c r="X125" s="41"/>
      <c r="Y125" s="41"/>
      <c r="Z125" s="41"/>
      <c r="AA125" s="41"/>
      <c r="AB125" s="41"/>
      <c r="AC125" s="41"/>
      <c r="AD125" s="41"/>
      <c r="AE125" s="41"/>
      <c r="AT125" s="20" t="s">
        <v>135</v>
      </c>
      <c r="AU125" s="20" t="s">
        <v>83</v>
      </c>
    </row>
    <row r="126" s="2" customFormat="1">
      <c r="A126" s="41"/>
      <c r="B126" s="42"/>
      <c r="C126" s="43"/>
      <c r="D126" s="233" t="s">
        <v>137</v>
      </c>
      <c r="E126" s="43"/>
      <c r="F126" s="234" t="s">
        <v>179</v>
      </c>
      <c r="G126" s="43"/>
      <c r="H126" s="43"/>
      <c r="I126" s="230"/>
      <c r="J126" s="43"/>
      <c r="K126" s="43"/>
      <c r="L126" s="47"/>
      <c r="M126" s="231"/>
      <c r="N126" s="232"/>
      <c r="O126" s="87"/>
      <c r="P126" s="87"/>
      <c r="Q126" s="87"/>
      <c r="R126" s="87"/>
      <c r="S126" s="87"/>
      <c r="T126" s="88"/>
      <c r="U126" s="41"/>
      <c r="V126" s="41"/>
      <c r="W126" s="41"/>
      <c r="X126" s="41"/>
      <c r="Y126" s="41"/>
      <c r="Z126" s="41"/>
      <c r="AA126" s="41"/>
      <c r="AB126" s="41"/>
      <c r="AC126" s="41"/>
      <c r="AD126" s="41"/>
      <c r="AE126" s="41"/>
      <c r="AT126" s="20" t="s">
        <v>137</v>
      </c>
      <c r="AU126" s="20" t="s">
        <v>83</v>
      </c>
    </row>
    <row r="127" s="13" customFormat="1">
      <c r="A127" s="13"/>
      <c r="B127" s="235"/>
      <c r="C127" s="236"/>
      <c r="D127" s="228" t="s">
        <v>139</v>
      </c>
      <c r="E127" s="237" t="s">
        <v>19</v>
      </c>
      <c r="F127" s="238" t="s">
        <v>695</v>
      </c>
      <c r="G127" s="236"/>
      <c r="H127" s="239">
        <v>10.313000000000001</v>
      </c>
      <c r="I127" s="240"/>
      <c r="J127" s="236"/>
      <c r="K127" s="236"/>
      <c r="L127" s="241"/>
      <c r="M127" s="242"/>
      <c r="N127" s="243"/>
      <c r="O127" s="243"/>
      <c r="P127" s="243"/>
      <c r="Q127" s="243"/>
      <c r="R127" s="243"/>
      <c r="S127" s="243"/>
      <c r="T127" s="244"/>
      <c r="U127" s="13"/>
      <c r="V127" s="13"/>
      <c r="W127" s="13"/>
      <c r="X127" s="13"/>
      <c r="Y127" s="13"/>
      <c r="Z127" s="13"/>
      <c r="AA127" s="13"/>
      <c r="AB127" s="13"/>
      <c r="AC127" s="13"/>
      <c r="AD127" s="13"/>
      <c r="AE127" s="13"/>
      <c r="AT127" s="245" t="s">
        <v>139</v>
      </c>
      <c r="AU127" s="245" t="s">
        <v>83</v>
      </c>
      <c r="AV127" s="13" t="s">
        <v>83</v>
      </c>
      <c r="AW127" s="13" t="s">
        <v>35</v>
      </c>
      <c r="AX127" s="13" t="s">
        <v>74</v>
      </c>
      <c r="AY127" s="245" t="s">
        <v>126</v>
      </c>
    </row>
    <row r="128" s="13" customFormat="1">
      <c r="A128" s="13"/>
      <c r="B128" s="235"/>
      <c r="C128" s="236"/>
      <c r="D128" s="228" t="s">
        <v>139</v>
      </c>
      <c r="E128" s="237" t="s">
        <v>19</v>
      </c>
      <c r="F128" s="238" t="s">
        <v>696</v>
      </c>
      <c r="G128" s="236"/>
      <c r="H128" s="239">
        <v>7.0949999999999998</v>
      </c>
      <c r="I128" s="240"/>
      <c r="J128" s="236"/>
      <c r="K128" s="236"/>
      <c r="L128" s="241"/>
      <c r="M128" s="242"/>
      <c r="N128" s="243"/>
      <c r="O128" s="243"/>
      <c r="P128" s="243"/>
      <c r="Q128" s="243"/>
      <c r="R128" s="243"/>
      <c r="S128" s="243"/>
      <c r="T128" s="244"/>
      <c r="U128" s="13"/>
      <c r="V128" s="13"/>
      <c r="W128" s="13"/>
      <c r="X128" s="13"/>
      <c r="Y128" s="13"/>
      <c r="Z128" s="13"/>
      <c r="AA128" s="13"/>
      <c r="AB128" s="13"/>
      <c r="AC128" s="13"/>
      <c r="AD128" s="13"/>
      <c r="AE128" s="13"/>
      <c r="AT128" s="245" t="s">
        <v>139</v>
      </c>
      <c r="AU128" s="245" t="s">
        <v>83</v>
      </c>
      <c r="AV128" s="13" t="s">
        <v>83</v>
      </c>
      <c r="AW128" s="13" t="s">
        <v>35</v>
      </c>
      <c r="AX128" s="13" t="s">
        <v>74</v>
      </c>
      <c r="AY128" s="245" t="s">
        <v>126</v>
      </c>
    </row>
    <row r="129" s="13" customFormat="1">
      <c r="A129" s="13"/>
      <c r="B129" s="235"/>
      <c r="C129" s="236"/>
      <c r="D129" s="228" t="s">
        <v>139</v>
      </c>
      <c r="E129" s="237" t="s">
        <v>19</v>
      </c>
      <c r="F129" s="238" t="s">
        <v>697</v>
      </c>
      <c r="G129" s="236"/>
      <c r="H129" s="239">
        <v>-6.141</v>
      </c>
      <c r="I129" s="240"/>
      <c r="J129" s="236"/>
      <c r="K129" s="236"/>
      <c r="L129" s="241"/>
      <c r="M129" s="242"/>
      <c r="N129" s="243"/>
      <c r="O129" s="243"/>
      <c r="P129" s="243"/>
      <c r="Q129" s="243"/>
      <c r="R129" s="243"/>
      <c r="S129" s="243"/>
      <c r="T129" s="244"/>
      <c r="U129" s="13"/>
      <c r="V129" s="13"/>
      <c r="W129" s="13"/>
      <c r="X129" s="13"/>
      <c r="Y129" s="13"/>
      <c r="Z129" s="13"/>
      <c r="AA129" s="13"/>
      <c r="AB129" s="13"/>
      <c r="AC129" s="13"/>
      <c r="AD129" s="13"/>
      <c r="AE129" s="13"/>
      <c r="AT129" s="245" t="s">
        <v>139</v>
      </c>
      <c r="AU129" s="245" t="s">
        <v>83</v>
      </c>
      <c r="AV129" s="13" t="s">
        <v>83</v>
      </c>
      <c r="AW129" s="13" t="s">
        <v>35</v>
      </c>
      <c r="AX129" s="13" t="s">
        <v>74</v>
      </c>
      <c r="AY129" s="245" t="s">
        <v>126</v>
      </c>
    </row>
    <row r="130" s="14" customFormat="1">
      <c r="A130" s="14"/>
      <c r="B130" s="246"/>
      <c r="C130" s="247"/>
      <c r="D130" s="228" t="s">
        <v>139</v>
      </c>
      <c r="E130" s="248" t="s">
        <v>19</v>
      </c>
      <c r="F130" s="249" t="s">
        <v>142</v>
      </c>
      <c r="G130" s="247"/>
      <c r="H130" s="250">
        <v>11.267000000000001</v>
      </c>
      <c r="I130" s="251"/>
      <c r="J130" s="247"/>
      <c r="K130" s="247"/>
      <c r="L130" s="252"/>
      <c r="M130" s="253"/>
      <c r="N130" s="254"/>
      <c r="O130" s="254"/>
      <c r="P130" s="254"/>
      <c r="Q130" s="254"/>
      <c r="R130" s="254"/>
      <c r="S130" s="254"/>
      <c r="T130" s="255"/>
      <c r="U130" s="14"/>
      <c r="V130" s="14"/>
      <c r="W130" s="14"/>
      <c r="X130" s="14"/>
      <c r="Y130" s="14"/>
      <c r="Z130" s="14"/>
      <c r="AA130" s="14"/>
      <c r="AB130" s="14"/>
      <c r="AC130" s="14"/>
      <c r="AD130" s="14"/>
      <c r="AE130" s="14"/>
      <c r="AT130" s="256" t="s">
        <v>139</v>
      </c>
      <c r="AU130" s="256" t="s">
        <v>83</v>
      </c>
      <c r="AV130" s="14" t="s">
        <v>133</v>
      </c>
      <c r="AW130" s="14" t="s">
        <v>35</v>
      </c>
      <c r="AX130" s="14" t="s">
        <v>81</v>
      </c>
      <c r="AY130" s="256" t="s">
        <v>126</v>
      </c>
    </row>
    <row r="131" s="2" customFormat="1" ht="24.15" customHeight="1">
      <c r="A131" s="41"/>
      <c r="B131" s="42"/>
      <c r="C131" s="215" t="s">
        <v>182</v>
      </c>
      <c r="D131" s="215" t="s">
        <v>128</v>
      </c>
      <c r="E131" s="216" t="s">
        <v>183</v>
      </c>
      <c r="F131" s="217" t="s">
        <v>184</v>
      </c>
      <c r="G131" s="218" t="s">
        <v>131</v>
      </c>
      <c r="H131" s="219">
        <v>3.722</v>
      </c>
      <c r="I131" s="220"/>
      <c r="J131" s="221">
        <f>ROUND(I131*H131,2)</f>
        <v>0</v>
      </c>
      <c r="K131" s="217" t="s">
        <v>132</v>
      </c>
      <c r="L131" s="47"/>
      <c r="M131" s="222" t="s">
        <v>19</v>
      </c>
      <c r="N131" s="223" t="s">
        <v>45</v>
      </c>
      <c r="O131" s="87"/>
      <c r="P131" s="224">
        <f>O131*H131</f>
        <v>0</v>
      </c>
      <c r="Q131" s="224">
        <v>0</v>
      </c>
      <c r="R131" s="224">
        <f>Q131*H131</f>
        <v>0</v>
      </c>
      <c r="S131" s="224">
        <v>0</v>
      </c>
      <c r="T131" s="225">
        <f>S131*H131</f>
        <v>0</v>
      </c>
      <c r="U131" s="41"/>
      <c r="V131" s="41"/>
      <c r="W131" s="41"/>
      <c r="X131" s="41"/>
      <c r="Y131" s="41"/>
      <c r="Z131" s="41"/>
      <c r="AA131" s="41"/>
      <c r="AB131" s="41"/>
      <c r="AC131" s="41"/>
      <c r="AD131" s="41"/>
      <c r="AE131" s="41"/>
      <c r="AR131" s="226" t="s">
        <v>133</v>
      </c>
      <c r="AT131" s="226" t="s">
        <v>128</v>
      </c>
      <c r="AU131" s="226" t="s">
        <v>83</v>
      </c>
      <c r="AY131" s="20" t="s">
        <v>126</v>
      </c>
      <c r="BE131" s="227">
        <f>IF(N131="základní",J131,0)</f>
        <v>0</v>
      </c>
      <c r="BF131" s="227">
        <f>IF(N131="snížená",J131,0)</f>
        <v>0</v>
      </c>
      <c r="BG131" s="227">
        <f>IF(N131="zákl. přenesená",J131,0)</f>
        <v>0</v>
      </c>
      <c r="BH131" s="227">
        <f>IF(N131="sníž. přenesená",J131,0)</f>
        <v>0</v>
      </c>
      <c r="BI131" s="227">
        <f>IF(N131="nulová",J131,0)</f>
        <v>0</v>
      </c>
      <c r="BJ131" s="20" t="s">
        <v>81</v>
      </c>
      <c r="BK131" s="227">
        <f>ROUND(I131*H131,2)</f>
        <v>0</v>
      </c>
      <c r="BL131" s="20" t="s">
        <v>133</v>
      </c>
      <c r="BM131" s="226" t="s">
        <v>698</v>
      </c>
    </row>
    <row r="132" s="2" customFormat="1">
      <c r="A132" s="41"/>
      <c r="B132" s="42"/>
      <c r="C132" s="43"/>
      <c r="D132" s="228" t="s">
        <v>135</v>
      </c>
      <c r="E132" s="43"/>
      <c r="F132" s="229" t="s">
        <v>186</v>
      </c>
      <c r="G132" s="43"/>
      <c r="H132" s="43"/>
      <c r="I132" s="230"/>
      <c r="J132" s="43"/>
      <c r="K132" s="43"/>
      <c r="L132" s="47"/>
      <c r="M132" s="231"/>
      <c r="N132" s="232"/>
      <c r="O132" s="87"/>
      <c r="P132" s="87"/>
      <c r="Q132" s="87"/>
      <c r="R132" s="87"/>
      <c r="S132" s="87"/>
      <c r="T132" s="88"/>
      <c r="U132" s="41"/>
      <c r="V132" s="41"/>
      <c r="W132" s="41"/>
      <c r="X132" s="41"/>
      <c r="Y132" s="41"/>
      <c r="Z132" s="41"/>
      <c r="AA132" s="41"/>
      <c r="AB132" s="41"/>
      <c r="AC132" s="41"/>
      <c r="AD132" s="41"/>
      <c r="AE132" s="41"/>
      <c r="AT132" s="20" t="s">
        <v>135</v>
      </c>
      <c r="AU132" s="20" t="s">
        <v>83</v>
      </c>
    </row>
    <row r="133" s="2" customFormat="1">
      <c r="A133" s="41"/>
      <c r="B133" s="42"/>
      <c r="C133" s="43"/>
      <c r="D133" s="233" t="s">
        <v>137</v>
      </c>
      <c r="E133" s="43"/>
      <c r="F133" s="234" t="s">
        <v>187</v>
      </c>
      <c r="G133" s="43"/>
      <c r="H133" s="43"/>
      <c r="I133" s="230"/>
      <c r="J133" s="43"/>
      <c r="K133" s="43"/>
      <c r="L133" s="47"/>
      <c r="M133" s="231"/>
      <c r="N133" s="232"/>
      <c r="O133" s="87"/>
      <c r="P133" s="87"/>
      <c r="Q133" s="87"/>
      <c r="R133" s="87"/>
      <c r="S133" s="87"/>
      <c r="T133" s="88"/>
      <c r="U133" s="41"/>
      <c r="V133" s="41"/>
      <c r="W133" s="41"/>
      <c r="X133" s="41"/>
      <c r="Y133" s="41"/>
      <c r="Z133" s="41"/>
      <c r="AA133" s="41"/>
      <c r="AB133" s="41"/>
      <c r="AC133" s="41"/>
      <c r="AD133" s="41"/>
      <c r="AE133" s="41"/>
      <c r="AT133" s="20" t="s">
        <v>137</v>
      </c>
      <c r="AU133" s="20" t="s">
        <v>83</v>
      </c>
    </row>
    <row r="134" s="13" customFormat="1">
      <c r="A134" s="13"/>
      <c r="B134" s="235"/>
      <c r="C134" s="236"/>
      <c r="D134" s="228" t="s">
        <v>139</v>
      </c>
      <c r="E134" s="237" t="s">
        <v>19</v>
      </c>
      <c r="F134" s="238" t="s">
        <v>699</v>
      </c>
      <c r="G134" s="236"/>
      <c r="H134" s="239">
        <v>3.722</v>
      </c>
      <c r="I134" s="240"/>
      <c r="J134" s="236"/>
      <c r="K134" s="236"/>
      <c r="L134" s="241"/>
      <c r="M134" s="242"/>
      <c r="N134" s="243"/>
      <c r="O134" s="243"/>
      <c r="P134" s="243"/>
      <c r="Q134" s="243"/>
      <c r="R134" s="243"/>
      <c r="S134" s="243"/>
      <c r="T134" s="244"/>
      <c r="U134" s="13"/>
      <c r="V134" s="13"/>
      <c r="W134" s="13"/>
      <c r="X134" s="13"/>
      <c r="Y134" s="13"/>
      <c r="Z134" s="13"/>
      <c r="AA134" s="13"/>
      <c r="AB134" s="13"/>
      <c r="AC134" s="13"/>
      <c r="AD134" s="13"/>
      <c r="AE134" s="13"/>
      <c r="AT134" s="245" t="s">
        <v>139</v>
      </c>
      <c r="AU134" s="245" t="s">
        <v>83</v>
      </c>
      <c r="AV134" s="13" t="s">
        <v>83</v>
      </c>
      <c r="AW134" s="13" t="s">
        <v>35</v>
      </c>
      <c r="AX134" s="13" t="s">
        <v>74</v>
      </c>
      <c r="AY134" s="245" t="s">
        <v>126</v>
      </c>
    </row>
    <row r="135" s="14" customFormat="1">
      <c r="A135" s="14"/>
      <c r="B135" s="246"/>
      <c r="C135" s="247"/>
      <c r="D135" s="228" t="s">
        <v>139</v>
      </c>
      <c r="E135" s="248" t="s">
        <v>19</v>
      </c>
      <c r="F135" s="249" t="s">
        <v>142</v>
      </c>
      <c r="G135" s="247"/>
      <c r="H135" s="250">
        <v>3.722</v>
      </c>
      <c r="I135" s="251"/>
      <c r="J135" s="247"/>
      <c r="K135" s="247"/>
      <c r="L135" s="252"/>
      <c r="M135" s="253"/>
      <c r="N135" s="254"/>
      <c r="O135" s="254"/>
      <c r="P135" s="254"/>
      <c r="Q135" s="254"/>
      <c r="R135" s="254"/>
      <c r="S135" s="254"/>
      <c r="T135" s="255"/>
      <c r="U135" s="14"/>
      <c r="V135" s="14"/>
      <c r="W135" s="14"/>
      <c r="X135" s="14"/>
      <c r="Y135" s="14"/>
      <c r="Z135" s="14"/>
      <c r="AA135" s="14"/>
      <c r="AB135" s="14"/>
      <c r="AC135" s="14"/>
      <c r="AD135" s="14"/>
      <c r="AE135" s="14"/>
      <c r="AT135" s="256" t="s">
        <v>139</v>
      </c>
      <c r="AU135" s="256" t="s">
        <v>83</v>
      </c>
      <c r="AV135" s="14" t="s">
        <v>133</v>
      </c>
      <c r="AW135" s="14" t="s">
        <v>35</v>
      </c>
      <c r="AX135" s="14" t="s">
        <v>81</v>
      </c>
      <c r="AY135" s="256" t="s">
        <v>126</v>
      </c>
    </row>
    <row r="136" s="2" customFormat="1" ht="37.8" customHeight="1">
      <c r="A136" s="41"/>
      <c r="B136" s="42"/>
      <c r="C136" s="215" t="s">
        <v>191</v>
      </c>
      <c r="D136" s="215" t="s">
        <v>128</v>
      </c>
      <c r="E136" s="216" t="s">
        <v>81</v>
      </c>
      <c r="F136" s="217" t="s">
        <v>700</v>
      </c>
      <c r="G136" s="218" t="s">
        <v>131</v>
      </c>
      <c r="H136" s="219">
        <v>10.667999999999999</v>
      </c>
      <c r="I136" s="220"/>
      <c r="J136" s="221">
        <f>ROUND(I136*H136,2)</f>
        <v>0</v>
      </c>
      <c r="K136" s="217" t="s">
        <v>19</v>
      </c>
      <c r="L136" s="47"/>
      <c r="M136" s="222" t="s">
        <v>19</v>
      </c>
      <c r="N136" s="223" t="s">
        <v>45</v>
      </c>
      <c r="O136" s="87"/>
      <c r="P136" s="224">
        <f>O136*H136</f>
        <v>0</v>
      </c>
      <c r="Q136" s="224">
        <v>0</v>
      </c>
      <c r="R136" s="224">
        <f>Q136*H136</f>
        <v>0</v>
      </c>
      <c r="S136" s="224">
        <v>0</v>
      </c>
      <c r="T136" s="225">
        <f>S136*H136</f>
        <v>0</v>
      </c>
      <c r="U136" s="41"/>
      <c r="V136" s="41"/>
      <c r="W136" s="41"/>
      <c r="X136" s="41"/>
      <c r="Y136" s="41"/>
      <c r="Z136" s="41"/>
      <c r="AA136" s="41"/>
      <c r="AB136" s="41"/>
      <c r="AC136" s="41"/>
      <c r="AD136" s="41"/>
      <c r="AE136" s="41"/>
      <c r="AR136" s="226" t="s">
        <v>133</v>
      </c>
      <c r="AT136" s="226" t="s">
        <v>128</v>
      </c>
      <c r="AU136" s="226" t="s">
        <v>83</v>
      </c>
      <c r="AY136" s="20" t="s">
        <v>126</v>
      </c>
      <c r="BE136" s="227">
        <f>IF(N136="základní",J136,0)</f>
        <v>0</v>
      </c>
      <c r="BF136" s="227">
        <f>IF(N136="snížená",J136,0)</f>
        <v>0</v>
      </c>
      <c r="BG136" s="227">
        <f>IF(N136="zákl. přenesená",J136,0)</f>
        <v>0</v>
      </c>
      <c r="BH136" s="227">
        <f>IF(N136="sníž. přenesená",J136,0)</f>
        <v>0</v>
      </c>
      <c r="BI136" s="227">
        <f>IF(N136="nulová",J136,0)</f>
        <v>0</v>
      </c>
      <c r="BJ136" s="20" t="s">
        <v>81</v>
      </c>
      <c r="BK136" s="227">
        <f>ROUND(I136*H136,2)</f>
        <v>0</v>
      </c>
      <c r="BL136" s="20" t="s">
        <v>133</v>
      </c>
      <c r="BM136" s="226" t="s">
        <v>701</v>
      </c>
    </row>
    <row r="137" s="2" customFormat="1">
      <c r="A137" s="41"/>
      <c r="B137" s="42"/>
      <c r="C137" s="43"/>
      <c r="D137" s="228" t="s">
        <v>135</v>
      </c>
      <c r="E137" s="43"/>
      <c r="F137" s="229" t="s">
        <v>700</v>
      </c>
      <c r="G137" s="43"/>
      <c r="H137" s="43"/>
      <c r="I137" s="230"/>
      <c r="J137" s="43"/>
      <c r="K137" s="43"/>
      <c r="L137" s="47"/>
      <c r="M137" s="231"/>
      <c r="N137" s="232"/>
      <c r="O137" s="87"/>
      <c r="P137" s="87"/>
      <c r="Q137" s="87"/>
      <c r="R137" s="87"/>
      <c r="S137" s="87"/>
      <c r="T137" s="88"/>
      <c r="U137" s="41"/>
      <c r="V137" s="41"/>
      <c r="W137" s="41"/>
      <c r="X137" s="41"/>
      <c r="Y137" s="41"/>
      <c r="Z137" s="41"/>
      <c r="AA137" s="41"/>
      <c r="AB137" s="41"/>
      <c r="AC137" s="41"/>
      <c r="AD137" s="41"/>
      <c r="AE137" s="41"/>
      <c r="AT137" s="20" t="s">
        <v>135</v>
      </c>
      <c r="AU137" s="20" t="s">
        <v>83</v>
      </c>
    </row>
    <row r="138" s="13" customFormat="1">
      <c r="A138" s="13"/>
      <c r="B138" s="235"/>
      <c r="C138" s="236"/>
      <c r="D138" s="228" t="s">
        <v>139</v>
      </c>
      <c r="E138" s="237" t="s">
        <v>19</v>
      </c>
      <c r="F138" s="238" t="s">
        <v>702</v>
      </c>
      <c r="G138" s="236"/>
      <c r="H138" s="239">
        <v>10.667999999999999</v>
      </c>
      <c r="I138" s="240"/>
      <c r="J138" s="236"/>
      <c r="K138" s="236"/>
      <c r="L138" s="241"/>
      <c r="M138" s="242"/>
      <c r="N138" s="243"/>
      <c r="O138" s="243"/>
      <c r="P138" s="243"/>
      <c r="Q138" s="243"/>
      <c r="R138" s="243"/>
      <c r="S138" s="243"/>
      <c r="T138" s="244"/>
      <c r="U138" s="13"/>
      <c r="V138" s="13"/>
      <c r="W138" s="13"/>
      <c r="X138" s="13"/>
      <c r="Y138" s="13"/>
      <c r="Z138" s="13"/>
      <c r="AA138" s="13"/>
      <c r="AB138" s="13"/>
      <c r="AC138" s="13"/>
      <c r="AD138" s="13"/>
      <c r="AE138" s="13"/>
      <c r="AT138" s="245" t="s">
        <v>139</v>
      </c>
      <c r="AU138" s="245" t="s">
        <v>83</v>
      </c>
      <c r="AV138" s="13" t="s">
        <v>83</v>
      </c>
      <c r="AW138" s="13" t="s">
        <v>35</v>
      </c>
      <c r="AX138" s="13" t="s">
        <v>74</v>
      </c>
      <c r="AY138" s="245" t="s">
        <v>126</v>
      </c>
    </row>
    <row r="139" s="14" customFormat="1">
      <c r="A139" s="14"/>
      <c r="B139" s="246"/>
      <c r="C139" s="247"/>
      <c r="D139" s="228" t="s">
        <v>139</v>
      </c>
      <c r="E139" s="248" t="s">
        <v>19</v>
      </c>
      <c r="F139" s="249" t="s">
        <v>142</v>
      </c>
      <c r="G139" s="247"/>
      <c r="H139" s="250">
        <v>10.667999999999999</v>
      </c>
      <c r="I139" s="251"/>
      <c r="J139" s="247"/>
      <c r="K139" s="247"/>
      <c r="L139" s="252"/>
      <c r="M139" s="253"/>
      <c r="N139" s="254"/>
      <c r="O139" s="254"/>
      <c r="P139" s="254"/>
      <c r="Q139" s="254"/>
      <c r="R139" s="254"/>
      <c r="S139" s="254"/>
      <c r="T139" s="255"/>
      <c r="U139" s="14"/>
      <c r="V139" s="14"/>
      <c r="W139" s="14"/>
      <c r="X139" s="14"/>
      <c r="Y139" s="14"/>
      <c r="Z139" s="14"/>
      <c r="AA139" s="14"/>
      <c r="AB139" s="14"/>
      <c r="AC139" s="14"/>
      <c r="AD139" s="14"/>
      <c r="AE139" s="14"/>
      <c r="AT139" s="256" t="s">
        <v>139</v>
      </c>
      <c r="AU139" s="256" t="s">
        <v>83</v>
      </c>
      <c r="AV139" s="14" t="s">
        <v>133</v>
      </c>
      <c r="AW139" s="14" t="s">
        <v>35</v>
      </c>
      <c r="AX139" s="14" t="s">
        <v>81</v>
      </c>
      <c r="AY139" s="256" t="s">
        <v>126</v>
      </c>
    </row>
    <row r="140" s="12" customFormat="1" ht="22.8" customHeight="1">
      <c r="A140" s="12"/>
      <c r="B140" s="199"/>
      <c r="C140" s="200"/>
      <c r="D140" s="201" t="s">
        <v>73</v>
      </c>
      <c r="E140" s="213" t="s">
        <v>189</v>
      </c>
      <c r="F140" s="213" t="s">
        <v>190</v>
      </c>
      <c r="G140" s="200"/>
      <c r="H140" s="200"/>
      <c r="I140" s="203"/>
      <c r="J140" s="214">
        <f>BK140</f>
        <v>0</v>
      </c>
      <c r="K140" s="200"/>
      <c r="L140" s="205"/>
      <c r="M140" s="206"/>
      <c r="N140" s="207"/>
      <c r="O140" s="207"/>
      <c r="P140" s="208">
        <f>SUM(P141:P158)</f>
        <v>0</v>
      </c>
      <c r="Q140" s="207"/>
      <c r="R140" s="208">
        <f>SUM(R141:R158)</f>
        <v>0</v>
      </c>
      <c r="S140" s="207"/>
      <c r="T140" s="209">
        <f>SUM(T141:T158)</f>
        <v>34.943680000000001</v>
      </c>
      <c r="U140" s="12"/>
      <c r="V140" s="12"/>
      <c r="W140" s="12"/>
      <c r="X140" s="12"/>
      <c r="Y140" s="12"/>
      <c r="Z140" s="12"/>
      <c r="AA140" s="12"/>
      <c r="AB140" s="12"/>
      <c r="AC140" s="12"/>
      <c r="AD140" s="12"/>
      <c r="AE140" s="12"/>
      <c r="AR140" s="210" t="s">
        <v>81</v>
      </c>
      <c r="AT140" s="211" t="s">
        <v>73</v>
      </c>
      <c r="AU140" s="211" t="s">
        <v>81</v>
      </c>
      <c r="AY140" s="210" t="s">
        <v>126</v>
      </c>
      <c r="BK140" s="212">
        <f>SUM(BK141:BK158)</f>
        <v>0</v>
      </c>
    </row>
    <row r="141" s="2" customFormat="1" ht="16.5" customHeight="1">
      <c r="A141" s="41"/>
      <c r="B141" s="42"/>
      <c r="C141" s="215" t="s">
        <v>189</v>
      </c>
      <c r="D141" s="215" t="s">
        <v>128</v>
      </c>
      <c r="E141" s="216" t="s">
        <v>206</v>
      </c>
      <c r="F141" s="217" t="s">
        <v>207</v>
      </c>
      <c r="G141" s="218" t="s">
        <v>131</v>
      </c>
      <c r="H141" s="219">
        <v>3.722</v>
      </c>
      <c r="I141" s="220"/>
      <c r="J141" s="221">
        <f>ROUND(I141*H141,2)</f>
        <v>0</v>
      </c>
      <c r="K141" s="217" t="s">
        <v>132</v>
      </c>
      <c r="L141" s="47"/>
      <c r="M141" s="222" t="s">
        <v>19</v>
      </c>
      <c r="N141" s="223" t="s">
        <v>45</v>
      </c>
      <c r="O141" s="87"/>
      <c r="P141" s="224">
        <f>O141*H141</f>
        <v>0</v>
      </c>
      <c r="Q141" s="224">
        <v>0</v>
      </c>
      <c r="R141" s="224">
        <f>Q141*H141</f>
        <v>0</v>
      </c>
      <c r="S141" s="224">
        <v>2.2000000000000002</v>
      </c>
      <c r="T141" s="225">
        <f>S141*H141</f>
        <v>8.1884000000000015</v>
      </c>
      <c r="U141" s="41"/>
      <c r="V141" s="41"/>
      <c r="W141" s="41"/>
      <c r="X141" s="41"/>
      <c r="Y141" s="41"/>
      <c r="Z141" s="41"/>
      <c r="AA141" s="41"/>
      <c r="AB141" s="41"/>
      <c r="AC141" s="41"/>
      <c r="AD141" s="41"/>
      <c r="AE141" s="41"/>
      <c r="AR141" s="226" t="s">
        <v>133</v>
      </c>
      <c r="AT141" s="226" t="s">
        <v>128</v>
      </c>
      <c r="AU141" s="226" t="s">
        <v>83</v>
      </c>
      <c r="AY141" s="20" t="s">
        <v>126</v>
      </c>
      <c r="BE141" s="227">
        <f>IF(N141="základní",J141,0)</f>
        <v>0</v>
      </c>
      <c r="BF141" s="227">
        <f>IF(N141="snížená",J141,0)</f>
        <v>0</v>
      </c>
      <c r="BG141" s="227">
        <f>IF(N141="zákl. přenesená",J141,0)</f>
        <v>0</v>
      </c>
      <c r="BH141" s="227">
        <f>IF(N141="sníž. přenesená",J141,0)</f>
        <v>0</v>
      </c>
      <c r="BI141" s="227">
        <f>IF(N141="nulová",J141,0)</f>
        <v>0</v>
      </c>
      <c r="BJ141" s="20" t="s">
        <v>81</v>
      </c>
      <c r="BK141" s="227">
        <f>ROUND(I141*H141,2)</f>
        <v>0</v>
      </c>
      <c r="BL141" s="20" t="s">
        <v>133</v>
      </c>
      <c r="BM141" s="226" t="s">
        <v>703</v>
      </c>
    </row>
    <row r="142" s="2" customFormat="1">
      <c r="A142" s="41"/>
      <c r="B142" s="42"/>
      <c r="C142" s="43"/>
      <c r="D142" s="228" t="s">
        <v>135</v>
      </c>
      <c r="E142" s="43"/>
      <c r="F142" s="229" t="s">
        <v>207</v>
      </c>
      <c r="G142" s="43"/>
      <c r="H142" s="43"/>
      <c r="I142" s="230"/>
      <c r="J142" s="43"/>
      <c r="K142" s="43"/>
      <c r="L142" s="47"/>
      <c r="M142" s="231"/>
      <c r="N142" s="232"/>
      <c r="O142" s="87"/>
      <c r="P142" s="87"/>
      <c r="Q142" s="87"/>
      <c r="R142" s="87"/>
      <c r="S142" s="87"/>
      <c r="T142" s="88"/>
      <c r="U142" s="41"/>
      <c r="V142" s="41"/>
      <c r="W142" s="41"/>
      <c r="X142" s="41"/>
      <c r="Y142" s="41"/>
      <c r="Z142" s="41"/>
      <c r="AA142" s="41"/>
      <c r="AB142" s="41"/>
      <c r="AC142" s="41"/>
      <c r="AD142" s="41"/>
      <c r="AE142" s="41"/>
      <c r="AT142" s="20" t="s">
        <v>135</v>
      </c>
      <c r="AU142" s="20" t="s">
        <v>83</v>
      </c>
    </row>
    <row r="143" s="2" customFormat="1">
      <c r="A143" s="41"/>
      <c r="B143" s="42"/>
      <c r="C143" s="43"/>
      <c r="D143" s="233" t="s">
        <v>137</v>
      </c>
      <c r="E143" s="43"/>
      <c r="F143" s="234" t="s">
        <v>209</v>
      </c>
      <c r="G143" s="43"/>
      <c r="H143" s="43"/>
      <c r="I143" s="230"/>
      <c r="J143" s="43"/>
      <c r="K143" s="43"/>
      <c r="L143" s="47"/>
      <c r="M143" s="231"/>
      <c r="N143" s="232"/>
      <c r="O143" s="87"/>
      <c r="P143" s="87"/>
      <c r="Q143" s="87"/>
      <c r="R143" s="87"/>
      <c r="S143" s="87"/>
      <c r="T143" s="88"/>
      <c r="U143" s="41"/>
      <c r="V143" s="41"/>
      <c r="W143" s="41"/>
      <c r="X143" s="41"/>
      <c r="Y143" s="41"/>
      <c r="Z143" s="41"/>
      <c r="AA143" s="41"/>
      <c r="AB143" s="41"/>
      <c r="AC143" s="41"/>
      <c r="AD143" s="41"/>
      <c r="AE143" s="41"/>
      <c r="AT143" s="20" t="s">
        <v>137</v>
      </c>
      <c r="AU143" s="20" t="s">
        <v>83</v>
      </c>
    </row>
    <row r="144" s="13" customFormat="1">
      <c r="A144" s="13"/>
      <c r="B144" s="235"/>
      <c r="C144" s="236"/>
      <c r="D144" s="228" t="s">
        <v>139</v>
      </c>
      <c r="E144" s="237" t="s">
        <v>19</v>
      </c>
      <c r="F144" s="238" t="s">
        <v>704</v>
      </c>
      <c r="G144" s="236"/>
      <c r="H144" s="239">
        <v>3.722</v>
      </c>
      <c r="I144" s="240"/>
      <c r="J144" s="236"/>
      <c r="K144" s="236"/>
      <c r="L144" s="241"/>
      <c r="M144" s="242"/>
      <c r="N144" s="243"/>
      <c r="O144" s="243"/>
      <c r="P144" s="243"/>
      <c r="Q144" s="243"/>
      <c r="R144" s="243"/>
      <c r="S144" s="243"/>
      <c r="T144" s="244"/>
      <c r="U144" s="13"/>
      <c r="V144" s="13"/>
      <c r="W144" s="13"/>
      <c r="X144" s="13"/>
      <c r="Y144" s="13"/>
      <c r="Z144" s="13"/>
      <c r="AA144" s="13"/>
      <c r="AB144" s="13"/>
      <c r="AC144" s="13"/>
      <c r="AD144" s="13"/>
      <c r="AE144" s="13"/>
      <c r="AT144" s="245" t="s">
        <v>139</v>
      </c>
      <c r="AU144" s="245" t="s">
        <v>83</v>
      </c>
      <c r="AV144" s="13" t="s">
        <v>83</v>
      </c>
      <c r="AW144" s="13" t="s">
        <v>35</v>
      </c>
      <c r="AX144" s="13" t="s">
        <v>74</v>
      </c>
      <c r="AY144" s="245" t="s">
        <v>126</v>
      </c>
    </row>
    <row r="145" s="14" customFormat="1">
      <c r="A145" s="14"/>
      <c r="B145" s="246"/>
      <c r="C145" s="247"/>
      <c r="D145" s="228" t="s">
        <v>139</v>
      </c>
      <c r="E145" s="248" t="s">
        <v>19</v>
      </c>
      <c r="F145" s="249" t="s">
        <v>142</v>
      </c>
      <c r="G145" s="247"/>
      <c r="H145" s="250">
        <v>3.722</v>
      </c>
      <c r="I145" s="251"/>
      <c r="J145" s="247"/>
      <c r="K145" s="247"/>
      <c r="L145" s="252"/>
      <c r="M145" s="253"/>
      <c r="N145" s="254"/>
      <c r="O145" s="254"/>
      <c r="P145" s="254"/>
      <c r="Q145" s="254"/>
      <c r="R145" s="254"/>
      <c r="S145" s="254"/>
      <c r="T145" s="255"/>
      <c r="U145" s="14"/>
      <c r="V145" s="14"/>
      <c r="W145" s="14"/>
      <c r="X145" s="14"/>
      <c r="Y145" s="14"/>
      <c r="Z145" s="14"/>
      <c r="AA145" s="14"/>
      <c r="AB145" s="14"/>
      <c r="AC145" s="14"/>
      <c r="AD145" s="14"/>
      <c r="AE145" s="14"/>
      <c r="AT145" s="256" t="s">
        <v>139</v>
      </c>
      <c r="AU145" s="256" t="s">
        <v>83</v>
      </c>
      <c r="AV145" s="14" t="s">
        <v>133</v>
      </c>
      <c r="AW145" s="14" t="s">
        <v>35</v>
      </c>
      <c r="AX145" s="14" t="s">
        <v>81</v>
      </c>
      <c r="AY145" s="256" t="s">
        <v>126</v>
      </c>
    </row>
    <row r="146" s="2" customFormat="1" ht="33" customHeight="1">
      <c r="A146" s="41"/>
      <c r="B146" s="42"/>
      <c r="C146" s="215" t="s">
        <v>200</v>
      </c>
      <c r="D146" s="215" t="s">
        <v>128</v>
      </c>
      <c r="E146" s="216" t="s">
        <v>211</v>
      </c>
      <c r="F146" s="217" t="s">
        <v>212</v>
      </c>
      <c r="G146" s="218" t="s">
        <v>131</v>
      </c>
      <c r="H146" s="219">
        <v>39.345999999999997</v>
      </c>
      <c r="I146" s="220"/>
      <c r="J146" s="221">
        <f>ROUND(I146*H146,2)</f>
        <v>0</v>
      </c>
      <c r="K146" s="217" t="s">
        <v>132</v>
      </c>
      <c r="L146" s="47"/>
      <c r="M146" s="222" t="s">
        <v>19</v>
      </c>
      <c r="N146" s="223" t="s">
        <v>45</v>
      </c>
      <c r="O146" s="87"/>
      <c r="P146" s="224">
        <f>O146*H146</f>
        <v>0</v>
      </c>
      <c r="Q146" s="224">
        <v>0</v>
      </c>
      <c r="R146" s="224">
        <f>Q146*H146</f>
        <v>0</v>
      </c>
      <c r="S146" s="224">
        <v>0.68000000000000005</v>
      </c>
      <c r="T146" s="225">
        <f>S146*H146</f>
        <v>26.755279999999999</v>
      </c>
      <c r="U146" s="41"/>
      <c r="V146" s="41"/>
      <c r="W146" s="41"/>
      <c r="X146" s="41"/>
      <c r="Y146" s="41"/>
      <c r="Z146" s="41"/>
      <c r="AA146" s="41"/>
      <c r="AB146" s="41"/>
      <c r="AC146" s="41"/>
      <c r="AD146" s="41"/>
      <c r="AE146" s="41"/>
      <c r="AR146" s="226" t="s">
        <v>133</v>
      </c>
      <c r="AT146" s="226" t="s">
        <v>128</v>
      </c>
      <c r="AU146" s="226" t="s">
        <v>83</v>
      </c>
      <c r="AY146" s="20" t="s">
        <v>126</v>
      </c>
      <c r="BE146" s="227">
        <f>IF(N146="základní",J146,0)</f>
        <v>0</v>
      </c>
      <c r="BF146" s="227">
        <f>IF(N146="snížená",J146,0)</f>
        <v>0</v>
      </c>
      <c r="BG146" s="227">
        <f>IF(N146="zákl. přenesená",J146,0)</f>
        <v>0</v>
      </c>
      <c r="BH146" s="227">
        <f>IF(N146="sníž. přenesená",J146,0)</f>
        <v>0</v>
      </c>
      <c r="BI146" s="227">
        <f>IF(N146="nulová",J146,0)</f>
        <v>0</v>
      </c>
      <c r="BJ146" s="20" t="s">
        <v>81</v>
      </c>
      <c r="BK146" s="227">
        <f>ROUND(I146*H146,2)</f>
        <v>0</v>
      </c>
      <c r="BL146" s="20" t="s">
        <v>133</v>
      </c>
      <c r="BM146" s="226" t="s">
        <v>705</v>
      </c>
    </row>
    <row r="147" s="2" customFormat="1">
      <c r="A147" s="41"/>
      <c r="B147" s="42"/>
      <c r="C147" s="43"/>
      <c r="D147" s="228" t="s">
        <v>135</v>
      </c>
      <c r="E147" s="43"/>
      <c r="F147" s="229" t="s">
        <v>214</v>
      </c>
      <c r="G147" s="43"/>
      <c r="H147" s="43"/>
      <c r="I147" s="230"/>
      <c r="J147" s="43"/>
      <c r="K147" s="43"/>
      <c r="L147" s="47"/>
      <c r="M147" s="231"/>
      <c r="N147" s="232"/>
      <c r="O147" s="87"/>
      <c r="P147" s="87"/>
      <c r="Q147" s="87"/>
      <c r="R147" s="87"/>
      <c r="S147" s="87"/>
      <c r="T147" s="88"/>
      <c r="U147" s="41"/>
      <c r="V147" s="41"/>
      <c r="W147" s="41"/>
      <c r="X147" s="41"/>
      <c r="Y147" s="41"/>
      <c r="Z147" s="41"/>
      <c r="AA147" s="41"/>
      <c r="AB147" s="41"/>
      <c r="AC147" s="41"/>
      <c r="AD147" s="41"/>
      <c r="AE147" s="41"/>
      <c r="AT147" s="20" t="s">
        <v>135</v>
      </c>
      <c r="AU147" s="20" t="s">
        <v>83</v>
      </c>
    </row>
    <row r="148" s="2" customFormat="1">
      <c r="A148" s="41"/>
      <c r="B148" s="42"/>
      <c r="C148" s="43"/>
      <c r="D148" s="233" t="s">
        <v>137</v>
      </c>
      <c r="E148" s="43"/>
      <c r="F148" s="234" t="s">
        <v>215</v>
      </c>
      <c r="G148" s="43"/>
      <c r="H148" s="43"/>
      <c r="I148" s="230"/>
      <c r="J148" s="43"/>
      <c r="K148" s="43"/>
      <c r="L148" s="47"/>
      <c r="M148" s="231"/>
      <c r="N148" s="232"/>
      <c r="O148" s="87"/>
      <c r="P148" s="87"/>
      <c r="Q148" s="87"/>
      <c r="R148" s="87"/>
      <c r="S148" s="87"/>
      <c r="T148" s="88"/>
      <c r="U148" s="41"/>
      <c r="V148" s="41"/>
      <c r="W148" s="41"/>
      <c r="X148" s="41"/>
      <c r="Y148" s="41"/>
      <c r="Z148" s="41"/>
      <c r="AA148" s="41"/>
      <c r="AB148" s="41"/>
      <c r="AC148" s="41"/>
      <c r="AD148" s="41"/>
      <c r="AE148" s="41"/>
      <c r="AT148" s="20" t="s">
        <v>137</v>
      </c>
      <c r="AU148" s="20" t="s">
        <v>83</v>
      </c>
    </row>
    <row r="149" s="13" customFormat="1">
      <c r="A149" s="13"/>
      <c r="B149" s="235"/>
      <c r="C149" s="236"/>
      <c r="D149" s="228" t="s">
        <v>139</v>
      </c>
      <c r="E149" s="237" t="s">
        <v>19</v>
      </c>
      <c r="F149" s="238" t="s">
        <v>706</v>
      </c>
      <c r="G149" s="236"/>
      <c r="H149" s="239">
        <v>39.345999999999997</v>
      </c>
      <c r="I149" s="240"/>
      <c r="J149" s="236"/>
      <c r="K149" s="236"/>
      <c r="L149" s="241"/>
      <c r="M149" s="242"/>
      <c r="N149" s="243"/>
      <c r="O149" s="243"/>
      <c r="P149" s="243"/>
      <c r="Q149" s="243"/>
      <c r="R149" s="243"/>
      <c r="S149" s="243"/>
      <c r="T149" s="244"/>
      <c r="U149" s="13"/>
      <c r="V149" s="13"/>
      <c r="W149" s="13"/>
      <c r="X149" s="13"/>
      <c r="Y149" s="13"/>
      <c r="Z149" s="13"/>
      <c r="AA149" s="13"/>
      <c r="AB149" s="13"/>
      <c r="AC149" s="13"/>
      <c r="AD149" s="13"/>
      <c r="AE149" s="13"/>
      <c r="AT149" s="245" t="s">
        <v>139</v>
      </c>
      <c r="AU149" s="245" t="s">
        <v>83</v>
      </c>
      <c r="AV149" s="13" t="s">
        <v>83</v>
      </c>
      <c r="AW149" s="13" t="s">
        <v>35</v>
      </c>
      <c r="AX149" s="13" t="s">
        <v>74</v>
      </c>
      <c r="AY149" s="245" t="s">
        <v>126</v>
      </c>
    </row>
    <row r="150" s="14" customFormat="1">
      <c r="A150" s="14"/>
      <c r="B150" s="246"/>
      <c r="C150" s="247"/>
      <c r="D150" s="228" t="s">
        <v>139</v>
      </c>
      <c r="E150" s="248" t="s">
        <v>19</v>
      </c>
      <c r="F150" s="249" t="s">
        <v>142</v>
      </c>
      <c r="G150" s="247"/>
      <c r="H150" s="250">
        <v>39.345999999999997</v>
      </c>
      <c r="I150" s="251"/>
      <c r="J150" s="247"/>
      <c r="K150" s="247"/>
      <c r="L150" s="252"/>
      <c r="M150" s="253"/>
      <c r="N150" s="254"/>
      <c r="O150" s="254"/>
      <c r="P150" s="254"/>
      <c r="Q150" s="254"/>
      <c r="R150" s="254"/>
      <c r="S150" s="254"/>
      <c r="T150" s="255"/>
      <c r="U150" s="14"/>
      <c r="V150" s="14"/>
      <c r="W150" s="14"/>
      <c r="X150" s="14"/>
      <c r="Y150" s="14"/>
      <c r="Z150" s="14"/>
      <c r="AA150" s="14"/>
      <c r="AB150" s="14"/>
      <c r="AC150" s="14"/>
      <c r="AD150" s="14"/>
      <c r="AE150" s="14"/>
      <c r="AT150" s="256" t="s">
        <v>139</v>
      </c>
      <c r="AU150" s="256" t="s">
        <v>83</v>
      </c>
      <c r="AV150" s="14" t="s">
        <v>133</v>
      </c>
      <c r="AW150" s="14" t="s">
        <v>35</v>
      </c>
      <c r="AX150" s="14" t="s">
        <v>81</v>
      </c>
      <c r="AY150" s="256" t="s">
        <v>126</v>
      </c>
    </row>
    <row r="151" s="15" customFormat="1">
      <c r="A151" s="15"/>
      <c r="B151" s="257"/>
      <c r="C151" s="258"/>
      <c r="D151" s="228" t="s">
        <v>139</v>
      </c>
      <c r="E151" s="259" t="s">
        <v>19</v>
      </c>
      <c r="F151" s="260" t="s">
        <v>707</v>
      </c>
      <c r="G151" s="258"/>
      <c r="H151" s="259" t="s">
        <v>19</v>
      </c>
      <c r="I151" s="261"/>
      <c r="J151" s="258"/>
      <c r="K151" s="258"/>
      <c r="L151" s="262"/>
      <c r="M151" s="263"/>
      <c r="N151" s="264"/>
      <c r="O151" s="264"/>
      <c r="P151" s="264"/>
      <c r="Q151" s="264"/>
      <c r="R151" s="264"/>
      <c r="S151" s="264"/>
      <c r="T151" s="265"/>
      <c r="U151" s="15"/>
      <c r="V151" s="15"/>
      <c r="W151" s="15"/>
      <c r="X151" s="15"/>
      <c r="Y151" s="15"/>
      <c r="Z151" s="15"/>
      <c r="AA151" s="15"/>
      <c r="AB151" s="15"/>
      <c r="AC151" s="15"/>
      <c r="AD151" s="15"/>
      <c r="AE151" s="15"/>
      <c r="AT151" s="266" t="s">
        <v>139</v>
      </c>
      <c r="AU151" s="266" t="s">
        <v>83</v>
      </c>
      <c r="AV151" s="15" t="s">
        <v>81</v>
      </c>
      <c r="AW151" s="15" t="s">
        <v>35</v>
      </c>
      <c r="AX151" s="15" t="s">
        <v>74</v>
      </c>
      <c r="AY151" s="266" t="s">
        <v>126</v>
      </c>
    </row>
    <row r="152" s="13" customFormat="1">
      <c r="A152" s="13"/>
      <c r="B152" s="235"/>
      <c r="C152" s="236"/>
      <c r="D152" s="228" t="s">
        <v>139</v>
      </c>
      <c r="E152" s="237" t="s">
        <v>19</v>
      </c>
      <c r="F152" s="238" t="s">
        <v>708</v>
      </c>
      <c r="G152" s="236"/>
      <c r="H152" s="239">
        <v>5.8300000000000001</v>
      </c>
      <c r="I152" s="240"/>
      <c r="J152" s="236"/>
      <c r="K152" s="236"/>
      <c r="L152" s="241"/>
      <c r="M152" s="242"/>
      <c r="N152" s="243"/>
      <c r="O152" s="243"/>
      <c r="P152" s="243"/>
      <c r="Q152" s="243"/>
      <c r="R152" s="243"/>
      <c r="S152" s="243"/>
      <c r="T152" s="244"/>
      <c r="U152" s="13"/>
      <c r="V152" s="13"/>
      <c r="W152" s="13"/>
      <c r="X152" s="13"/>
      <c r="Y152" s="13"/>
      <c r="Z152" s="13"/>
      <c r="AA152" s="13"/>
      <c r="AB152" s="13"/>
      <c r="AC152" s="13"/>
      <c r="AD152" s="13"/>
      <c r="AE152" s="13"/>
      <c r="AT152" s="245" t="s">
        <v>139</v>
      </c>
      <c r="AU152" s="245" t="s">
        <v>83</v>
      </c>
      <c r="AV152" s="13" t="s">
        <v>83</v>
      </c>
      <c r="AW152" s="13" t="s">
        <v>35</v>
      </c>
      <c r="AX152" s="13" t="s">
        <v>74</v>
      </c>
      <c r="AY152" s="245" t="s">
        <v>126</v>
      </c>
    </row>
    <row r="153" s="13" customFormat="1">
      <c r="A153" s="13"/>
      <c r="B153" s="235"/>
      <c r="C153" s="236"/>
      <c r="D153" s="228" t="s">
        <v>139</v>
      </c>
      <c r="E153" s="237" t="s">
        <v>19</v>
      </c>
      <c r="F153" s="238" t="s">
        <v>709</v>
      </c>
      <c r="G153" s="236"/>
      <c r="H153" s="239">
        <v>1.5</v>
      </c>
      <c r="I153" s="240"/>
      <c r="J153" s="236"/>
      <c r="K153" s="236"/>
      <c r="L153" s="241"/>
      <c r="M153" s="242"/>
      <c r="N153" s="243"/>
      <c r="O153" s="243"/>
      <c r="P153" s="243"/>
      <c r="Q153" s="243"/>
      <c r="R153" s="243"/>
      <c r="S153" s="243"/>
      <c r="T153" s="244"/>
      <c r="U153" s="13"/>
      <c r="V153" s="13"/>
      <c r="W153" s="13"/>
      <c r="X153" s="13"/>
      <c r="Y153" s="13"/>
      <c r="Z153" s="13"/>
      <c r="AA153" s="13"/>
      <c r="AB153" s="13"/>
      <c r="AC153" s="13"/>
      <c r="AD153" s="13"/>
      <c r="AE153" s="13"/>
      <c r="AT153" s="245" t="s">
        <v>139</v>
      </c>
      <c r="AU153" s="245" t="s">
        <v>83</v>
      </c>
      <c r="AV153" s="13" t="s">
        <v>83</v>
      </c>
      <c r="AW153" s="13" t="s">
        <v>35</v>
      </c>
      <c r="AX153" s="13" t="s">
        <v>74</v>
      </c>
      <c r="AY153" s="245" t="s">
        <v>126</v>
      </c>
    </row>
    <row r="154" s="13" customFormat="1">
      <c r="A154" s="13"/>
      <c r="B154" s="235"/>
      <c r="C154" s="236"/>
      <c r="D154" s="228" t="s">
        <v>139</v>
      </c>
      <c r="E154" s="237" t="s">
        <v>19</v>
      </c>
      <c r="F154" s="238" t="s">
        <v>710</v>
      </c>
      <c r="G154" s="236"/>
      <c r="H154" s="239">
        <v>0.10000000000000001</v>
      </c>
      <c r="I154" s="240"/>
      <c r="J154" s="236"/>
      <c r="K154" s="236"/>
      <c r="L154" s="241"/>
      <c r="M154" s="242"/>
      <c r="N154" s="243"/>
      <c r="O154" s="243"/>
      <c r="P154" s="243"/>
      <c r="Q154" s="243"/>
      <c r="R154" s="243"/>
      <c r="S154" s="243"/>
      <c r="T154" s="244"/>
      <c r="U154" s="13"/>
      <c r="V154" s="13"/>
      <c r="W154" s="13"/>
      <c r="X154" s="13"/>
      <c r="Y154" s="13"/>
      <c r="Z154" s="13"/>
      <c r="AA154" s="13"/>
      <c r="AB154" s="13"/>
      <c r="AC154" s="13"/>
      <c r="AD154" s="13"/>
      <c r="AE154" s="13"/>
      <c r="AT154" s="245" t="s">
        <v>139</v>
      </c>
      <c r="AU154" s="245" t="s">
        <v>83</v>
      </c>
      <c r="AV154" s="13" t="s">
        <v>83</v>
      </c>
      <c r="AW154" s="13" t="s">
        <v>35</v>
      </c>
      <c r="AX154" s="13" t="s">
        <v>74</v>
      </c>
      <c r="AY154" s="245" t="s">
        <v>126</v>
      </c>
    </row>
    <row r="155" s="13" customFormat="1">
      <c r="A155" s="13"/>
      <c r="B155" s="235"/>
      <c r="C155" s="236"/>
      <c r="D155" s="228" t="s">
        <v>139</v>
      </c>
      <c r="E155" s="237" t="s">
        <v>19</v>
      </c>
      <c r="F155" s="238" t="s">
        <v>711</v>
      </c>
      <c r="G155" s="236"/>
      <c r="H155" s="239">
        <v>4.0700000000000003</v>
      </c>
      <c r="I155" s="240"/>
      <c r="J155" s="236"/>
      <c r="K155" s="236"/>
      <c r="L155" s="241"/>
      <c r="M155" s="242"/>
      <c r="N155" s="243"/>
      <c r="O155" s="243"/>
      <c r="P155" s="243"/>
      <c r="Q155" s="243"/>
      <c r="R155" s="243"/>
      <c r="S155" s="243"/>
      <c r="T155" s="244"/>
      <c r="U155" s="13"/>
      <c r="V155" s="13"/>
      <c r="W155" s="13"/>
      <c r="X155" s="13"/>
      <c r="Y155" s="13"/>
      <c r="Z155" s="13"/>
      <c r="AA155" s="13"/>
      <c r="AB155" s="13"/>
      <c r="AC155" s="13"/>
      <c r="AD155" s="13"/>
      <c r="AE155" s="13"/>
      <c r="AT155" s="245" t="s">
        <v>139</v>
      </c>
      <c r="AU155" s="245" t="s">
        <v>83</v>
      </c>
      <c r="AV155" s="13" t="s">
        <v>83</v>
      </c>
      <c r="AW155" s="13" t="s">
        <v>35</v>
      </c>
      <c r="AX155" s="13" t="s">
        <v>74</v>
      </c>
      <c r="AY155" s="245" t="s">
        <v>126</v>
      </c>
    </row>
    <row r="156" s="13" customFormat="1">
      <c r="A156" s="13"/>
      <c r="B156" s="235"/>
      <c r="C156" s="236"/>
      <c r="D156" s="228" t="s">
        <v>139</v>
      </c>
      <c r="E156" s="237" t="s">
        <v>19</v>
      </c>
      <c r="F156" s="238" t="s">
        <v>712</v>
      </c>
      <c r="G156" s="236"/>
      <c r="H156" s="239">
        <v>1.44</v>
      </c>
      <c r="I156" s="240"/>
      <c r="J156" s="236"/>
      <c r="K156" s="236"/>
      <c r="L156" s="241"/>
      <c r="M156" s="242"/>
      <c r="N156" s="243"/>
      <c r="O156" s="243"/>
      <c r="P156" s="243"/>
      <c r="Q156" s="243"/>
      <c r="R156" s="243"/>
      <c r="S156" s="243"/>
      <c r="T156" s="244"/>
      <c r="U156" s="13"/>
      <c r="V156" s="13"/>
      <c r="W156" s="13"/>
      <c r="X156" s="13"/>
      <c r="Y156" s="13"/>
      <c r="Z156" s="13"/>
      <c r="AA156" s="13"/>
      <c r="AB156" s="13"/>
      <c r="AC156" s="13"/>
      <c r="AD156" s="13"/>
      <c r="AE156" s="13"/>
      <c r="AT156" s="245" t="s">
        <v>139</v>
      </c>
      <c r="AU156" s="245" t="s">
        <v>83</v>
      </c>
      <c r="AV156" s="13" t="s">
        <v>83</v>
      </c>
      <c r="AW156" s="13" t="s">
        <v>35</v>
      </c>
      <c r="AX156" s="13" t="s">
        <v>74</v>
      </c>
      <c r="AY156" s="245" t="s">
        <v>126</v>
      </c>
    </row>
    <row r="157" s="14" customFormat="1">
      <c r="A157" s="14"/>
      <c r="B157" s="246"/>
      <c r="C157" s="247"/>
      <c r="D157" s="228" t="s">
        <v>139</v>
      </c>
      <c r="E157" s="248" t="s">
        <v>19</v>
      </c>
      <c r="F157" s="249" t="s">
        <v>142</v>
      </c>
      <c r="G157" s="247"/>
      <c r="H157" s="250">
        <v>12.94</v>
      </c>
      <c r="I157" s="251"/>
      <c r="J157" s="247"/>
      <c r="K157" s="247"/>
      <c r="L157" s="252"/>
      <c r="M157" s="253"/>
      <c r="N157" s="254"/>
      <c r="O157" s="254"/>
      <c r="P157" s="254"/>
      <c r="Q157" s="254"/>
      <c r="R157" s="254"/>
      <c r="S157" s="254"/>
      <c r="T157" s="255"/>
      <c r="U157" s="14"/>
      <c r="V157" s="14"/>
      <c r="W157" s="14"/>
      <c r="X157" s="14"/>
      <c r="Y157" s="14"/>
      <c r="Z157" s="14"/>
      <c r="AA157" s="14"/>
      <c r="AB157" s="14"/>
      <c r="AC157" s="14"/>
      <c r="AD157" s="14"/>
      <c r="AE157" s="14"/>
      <c r="AT157" s="256" t="s">
        <v>139</v>
      </c>
      <c r="AU157" s="256" t="s">
        <v>83</v>
      </c>
      <c r="AV157" s="14" t="s">
        <v>133</v>
      </c>
      <c r="AW157" s="14" t="s">
        <v>35</v>
      </c>
      <c r="AX157" s="14" t="s">
        <v>74</v>
      </c>
      <c r="AY157" s="256" t="s">
        <v>126</v>
      </c>
    </row>
    <row r="158" s="13" customFormat="1">
      <c r="A158" s="13"/>
      <c r="B158" s="235"/>
      <c r="C158" s="236"/>
      <c r="D158" s="228" t="s">
        <v>139</v>
      </c>
      <c r="E158" s="237" t="s">
        <v>19</v>
      </c>
      <c r="F158" s="238" t="s">
        <v>713</v>
      </c>
      <c r="G158" s="236"/>
      <c r="H158" s="239">
        <v>0.32900000000000001</v>
      </c>
      <c r="I158" s="240"/>
      <c r="J158" s="236"/>
      <c r="K158" s="236"/>
      <c r="L158" s="241"/>
      <c r="M158" s="242"/>
      <c r="N158" s="243"/>
      <c r="O158" s="243"/>
      <c r="P158" s="243"/>
      <c r="Q158" s="243"/>
      <c r="R158" s="243"/>
      <c r="S158" s="243"/>
      <c r="T158" s="244"/>
      <c r="U158" s="13"/>
      <c r="V158" s="13"/>
      <c r="W158" s="13"/>
      <c r="X158" s="13"/>
      <c r="Y158" s="13"/>
      <c r="Z158" s="13"/>
      <c r="AA158" s="13"/>
      <c r="AB158" s="13"/>
      <c r="AC158" s="13"/>
      <c r="AD158" s="13"/>
      <c r="AE158" s="13"/>
      <c r="AT158" s="245" t="s">
        <v>139</v>
      </c>
      <c r="AU158" s="245" t="s">
        <v>83</v>
      </c>
      <c r="AV158" s="13" t="s">
        <v>83</v>
      </c>
      <c r="AW158" s="13" t="s">
        <v>35</v>
      </c>
      <c r="AX158" s="13" t="s">
        <v>74</v>
      </c>
      <c r="AY158" s="245" t="s">
        <v>126</v>
      </c>
    </row>
    <row r="159" s="12" customFormat="1" ht="22.8" customHeight="1">
      <c r="A159" s="12"/>
      <c r="B159" s="199"/>
      <c r="C159" s="200"/>
      <c r="D159" s="201" t="s">
        <v>73</v>
      </c>
      <c r="E159" s="213" t="s">
        <v>225</v>
      </c>
      <c r="F159" s="213" t="s">
        <v>226</v>
      </c>
      <c r="G159" s="200"/>
      <c r="H159" s="200"/>
      <c r="I159" s="203"/>
      <c r="J159" s="214">
        <f>BK159</f>
        <v>0</v>
      </c>
      <c r="K159" s="200"/>
      <c r="L159" s="205"/>
      <c r="M159" s="206"/>
      <c r="N159" s="207"/>
      <c r="O159" s="207"/>
      <c r="P159" s="208">
        <f>SUM(P160:P207)</f>
        <v>0</v>
      </c>
      <c r="Q159" s="207"/>
      <c r="R159" s="208">
        <f>SUM(R160:R207)</f>
        <v>0</v>
      </c>
      <c r="S159" s="207"/>
      <c r="T159" s="209">
        <f>SUM(T160:T207)</f>
        <v>0</v>
      </c>
      <c r="U159" s="12"/>
      <c r="V159" s="12"/>
      <c r="W159" s="12"/>
      <c r="X159" s="12"/>
      <c r="Y159" s="12"/>
      <c r="Z159" s="12"/>
      <c r="AA159" s="12"/>
      <c r="AB159" s="12"/>
      <c r="AC159" s="12"/>
      <c r="AD159" s="12"/>
      <c r="AE159" s="12"/>
      <c r="AR159" s="210" t="s">
        <v>81</v>
      </c>
      <c r="AT159" s="211" t="s">
        <v>73</v>
      </c>
      <c r="AU159" s="211" t="s">
        <v>81</v>
      </c>
      <c r="AY159" s="210" t="s">
        <v>126</v>
      </c>
      <c r="BK159" s="212">
        <f>SUM(BK160:BK207)</f>
        <v>0</v>
      </c>
    </row>
    <row r="160" s="2" customFormat="1" ht="24.15" customHeight="1">
      <c r="A160" s="41"/>
      <c r="B160" s="42"/>
      <c r="C160" s="215" t="s">
        <v>205</v>
      </c>
      <c r="D160" s="215" t="s">
        <v>128</v>
      </c>
      <c r="E160" s="216" t="s">
        <v>234</v>
      </c>
      <c r="F160" s="217" t="s">
        <v>235</v>
      </c>
      <c r="G160" s="218" t="s">
        <v>176</v>
      </c>
      <c r="H160" s="219">
        <v>8.1880000000000006</v>
      </c>
      <c r="I160" s="220"/>
      <c r="J160" s="221">
        <f>ROUND(I160*H160,2)</f>
        <v>0</v>
      </c>
      <c r="K160" s="217" t="s">
        <v>132</v>
      </c>
      <c r="L160" s="47"/>
      <c r="M160" s="222" t="s">
        <v>19</v>
      </c>
      <c r="N160" s="223" t="s">
        <v>45</v>
      </c>
      <c r="O160" s="87"/>
      <c r="P160" s="224">
        <f>O160*H160</f>
        <v>0</v>
      </c>
      <c r="Q160" s="224">
        <v>0</v>
      </c>
      <c r="R160" s="224">
        <f>Q160*H160</f>
        <v>0</v>
      </c>
      <c r="S160" s="224">
        <v>0</v>
      </c>
      <c r="T160" s="225">
        <f>S160*H160</f>
        <v>0</v>
      </c>
      <c r="U160" s="41"/>
      <c r="V160" s="41"/>
      <c r="W160" s="41"/>
      <c r="X160" s="41"/>
      <c r="Y160" s="41"/>
      <c r="Z160" s="41"/>
      <c r="AA160" s="41"/>
      <c r="AB160" s="41"/>
      <c r="AC160" s="41"/>
      <c r="AD160" s="41"/>
      <c r="AE160" s="41"/>
      <c r="AR160" s="226" t="s">
        <v>133</v>
      </c>
      <c r="AT160" s="226" t="s">
        <v>128</v>
      </c>
      <c r="AU160" s="226" t="s">
        <v>83</v>
      </c>
      <c r="AY160" s="20" t="s">
        <v>126</v>
      </c>
      <c r="BE160" s="227">
        <f>IF(N160="základní",J160,0)</f>
        <v>0</v>
      </c>
      <c r="BF160" s="227">
        <f>IF(N160="snížená",J160,0)</f>
        <v>0</v>
      </c>
      <c r="BG160" s="227">
        <f>IF(N160="zákl. přenesená",J160,0)</f>
        <v>0</v>
      </c>
      <c r="BH160" s="227">
        <f>IF(N160="sníž. přenesená",J160,0)</f>
        <v>0</v>
      </c>
      <c r="BI160" s="227">
        <f>IF(N160="nulová",J160,0)</f>
        <v>0</v>
      </c>
      <c r="BJ160" s="20" t="s">
        <v>81</v>
      </c>
      <c r="BK160" s="227">
        <f>ROUND(I160*H160,2)</f>
        <v>0</v>
      </c>
      <c r="BL160" s="20" t="s">
        <v>133</v>
      </c>
      <c r="BM160" s="226" t="s">
        <v>714</v>
      </c>
    </row>
    <row r="161" s="2" customFormat="1">
      <c r="A161" s="41"/>
      <c r="B161" s="42"/>
      <c r="C161" s="43"/>
      <c r="D161" s="228" t="s">
        <v>135</v>
      </c>
      <c r="E161" s="43"/>
      <c r="F161" s="229" t="s">
        <v>237</v>
      </c>
      <c r="G161" s="43"/>
      <c r="H161" s="43"/>
      <c r="I161" s="230"/>
      <c r="J161" s="43"/>
      <c r="K161" s="43"/>
      <c r="L161" s="47"/>
      <c r="M161" s="231"/>
      <c r="N161" s="232"/>
      <c r="O161" s="87"/>
      <c r="P161" s="87"/>
      <c r="Q161" s="87"/>
      <c r="R161" s="87"/>
      <c r="S161" s="87"/>
      <c r="T161" s="88"/>
      <c r="U161" s="41"/>
      <c r="V161" s="41"/>
      <c r="W161" s="41"/>
      <c r="X161" s="41"/>
      <c r="Y161" s="41"/>
      <c r="Z161" s="41"/>
      <c r="AA161" s="41"/>
      <c r="AB161" s="41"/>
      <c r="AC161" s="41"/>
      <c r="AD161" s="41"/>
      <c r="AE161" s="41"/>
      <c r="AT161" s="20" t="s">
        <v>135</v>
      </c>
      <c r="AU161" s="20" t="s">
        <v>83</v>
      </c>
    </row>
    <row r="162" s="2" customFormat="1">
      <c r="A162" s="41"/>
      <c r="B162" s="42"/>
      <c r="C162" s="43"/>
      <c r="D162" s="233" t="s">
        <v>137</v>
      </c>
      <c r="E162" s="43"/>
      <c r="F162" s="234" t="s">
        <v>238</v>
      </c>
      <c r="G162" s="43"/>
      <c r="H162" s="43"/>
      <c r="I162" s="230"/>
      <c r="J162" s="43"/>
      <c r="K162" s="43"/>
      <c r="L162" s="47"/>
      <c r="M162" s="231"/>
      <c r="N162" s="232"/>
      <c r="O162" s="87"/>
      <c r="P162" s="87"/>
      <c r="Q162" s="87"/>
      <c r="R162" s="87"/>
      <c r="S162" s="87"/>
      <c r="T162" s="88"/>
      <c r="U162" s="41"/>
      <c r="V162" s="41"/>
      <c r="W162" s="41"/>
      <c r="X162" s="41"/>
      <c r="Y162" s="41"/>
      <c r="Z162" s="41"/>
      <c r="AA162" s="41"/>
      <c r="AB162" s="41"/>
      <c r="AC162" s="41"/>
      <c r="AD162" s="41"/>
      <c r="AE162" s="41"/>
      <c r="AT162" s="20" t="s">
        <v>137</v>
      </c>
      <c r="AU162" s="20" t="s">
        <v>83</v>
      </c>
    </row>
    <row r="163" s="13" customFormat="1">
      <c r="A163" s="13"/>
      <c r="B163" s="235"/>
      <c r="C163" s="236"/>
      <c r="D163" s="228" t="s">
        <v>139</v>
      </c>
      <c r="E163" s="237" t="s">
        <v>19</v>
      </c>
      <c r="F163" s="238" t="s">
        <v>715</v>
      </c>
      <c r="G163" s="236"/>
      <c r="H163" s="239">
        <v>8.1880000000000006</v>
      </c>
      <c r="I163" s="240"/>
      <c r="J163" s="236"/>
      <c r="K163" s="236"/>
      <c r="L163" s="241"/>
      <c r="M163" s="242"/>
      <c r="N163" s="243"/>
      <c r="O163" s="243"/>
      <c r="P163" s="243"/>
      <c r="Q163" s="243"/>
      <c r="R163" s="243"/>
      <c r="S163" s="243"/>
      <c r="T163" s="244"/>
      <c r="U163" s="13"/>
      <c r="V163" s="13"/>
      <c r="W163" s="13"/>
      <c r="X163" s="13"/>
      <c r="Y163" s="13"/>
      <c r="Z163" s="13"/>
      <c r="AA163" s="13"/>
      <c r="AB163" s="13"/>
      <c r="AC163" s="13"/>
      <c r="AD163" s="13"/>
      <c r="AE163" s="13"/>
      <c r="AT163" s="245" t="s">
        <v>139</v>
      </c>
      <c r="AU163" s="245" t="s">
        <v>83</v>
      </c>
      <c r="AV163" s="13" t="s">
        <v>83</v>
      </c>
      <c r="AW163" s="13" t="s">
        <v>35</v>
      </c>
      <c r="AX163" s="13" t="s">
        <v>74</v>
      </c>
      <c r="AY163" s="245" t="s">
        <v>126</v>
      </c>
    </row>
    <row r="164" s="14" customFormat="1">
      <c r="A164" s="14"/>
      <c r="B164" s="246"/>
      <c r="C164" s="247"/>
      <c r="D164" s="228" t="s">
        <v>139</v>
      </c>
      <c r="E164" s="248" t="s">
        <v>19</v>
      </c>
      <c r="F164" s="249" t="s">
        <v>142</v>
      </c>
      <c r="G164" s="247"/>
      <c r="H164" s="250">
        <v>8.1880000000000006</v>
      </c>
      <c r="I164" s="251"/>
      <c r="J164" s="247"/>
      <c r="K164" s="247"/>
      <c r="L164" s="252"/>
      <c r="M164" s="253"/>
      <c r="N164" s="254"/>
      <c r="O164" s="254"/>
      <c r="P164" s="254"/>
      <c r="Q164" s="254"/>
      <c r="R164" s="254"/>
      <c r="S164" s="254"/>
      <c r="T164" s="255"/>
      <c r="U164" s="14"/>
      <c r="V164" s="14"/>
      <c r="W164" s="14"/>
      <c r="X164" s="14"/>
      <c r="Y164" s="14"/>
      <c r="Z164" s="14"/>
      <c r="AA164" s="14"/>
      <c r="AB164" s="14"/>
      <c r="AC164" s="14"/>
      <c r="AD164" s="14"/>
      <c r="AE164" s="14"/>
      <c r="AT164" s="256" t="s">
        <v>139</v>
      </c>
      <c r="AU164" s="256" t="s">
        <v>83</v>
      </c>
      <c r="AV164" s="14" t="s">
        <v>133</v>
      </c>
      <c r="AW164" s="14" t="s">
        <v>35</v>
      </c>
      <c r="AX164" s="14" t="s">
        <v>81</v>
      </c>
      <c r="AY164" s="256" t="s">
        <v>126</v>
      </c>
    </row>
    <row r="165" s="2" customFormat="1" ht="24.15" customHeight="1">
      <c r="A165" s="41"/>
      <c r="B165" s="42"/>
      <c r="C165" s="215" t="s">
        <v>8</v>
      </c>
      <c r="D165" s="215" t="s">
        <v>128</v>
      </c>
      <c r="E165" s="216" t="s">
        <v>241</v>
      </c>
      <c r="F165" s="217" t="s">
        <v>242</v>
      </c>
      <c r="G165" s="218" t="s">
        <v>176</v>
      </c>
      <c r="H165" s="219">
        <v>10.188000000000001</v>
      </c>
      <c r="I165" s="220"/>
      <c r="J165" s="221">
        <f>ROUND(I165*H165,2)</f>
        <v>0</v>
      </c>
      <c r="K165" s="217" t="s">
        <v>132</v>
      </c>
      <c r="L165" s="47"/>
      <c r="M165" s="222" t="s">
        <v>19</v>
      </c>
      <c r="N165" s="223" t="s">
        <v>45</v>
      </c>
      <c r="O165" s="87"/>
      <c r="P165" s="224">
        <f>O165*H165</f>
        <v>0</v>
      </c>
      <c r="Q165" s="224">
        <v>0</v>
      </c>
      <c r="R165" s="224">
        <f>Q165*H165</f>
        <v>0</v>
      </c>
      <c r="S165" s="224">
        <v>0</v>
      </c>
      <c r="T165" s="225">
        <f>S165*H165</f>
        <v>0</v>
      </c>
      <c r="U165" s="41"/>
      <c r="V165" s="41"/>
      <c r="W165" s="41"/>
      <c r="X165" s="41"/>
      <c r="Y165" s="41"/>
      <c r="Z165" s="41"/>
      <c r="AA165" s="41"/>
      <c r="AB165" s="41"/>
      <c r="AC165" s="41"/>
      <c r="AD165" s="41"/>
      <c r="AE165" s="41"/>
      <c r="AR165" s="226" t="s">
        <v>133</v>
      </c>
      <c r="AT165" s="226" t="s">
        <v>128</v>
      </c>
      <c r="AU165" s="226" t="s">
        <v>83</v>
      </c>
      <c r="AY165" s="20" t="s">
        <v>126</v>
      </c>
      <c r="BE165" s="227">
        <f>IF(N165="základní",J165,0)</f>
        <v>0</v>
      </c>
      <c r="BF165" s="227">
        <f>IF(N165="snížená",J165,0)</f>
        <v>0</v>
      </c>
      <c r="BG165" s="227">
        <f>IF(N165="zákl. přenesená",J165,0)</f>
        <v>0</v>
      </c>
      <c r="BH165" s="227">
        <f>IF(N165="sníž. přenesená",J165,0)</f>
        <v>0</v>
      </c>
      <c r="BI165" s="227">
        <f>IF(N165="nulová",J165,0)</f>
        <v>0</v>
      </c>
      <c r="BJ165" s="20" t="s">
        <v>81</v>
      </c>
      <c r="BK165" s="227">
        <f>ROUND(I165*H165,2)</f>
        <v>0</v>
      </c>
      <c r="BL165" s="20" t="s">
        <v>133</v>
      </c>
      <c r="BM165" s="226" t="s">
        <v>716</v>
      </c>
    </row>
    <row r="166" s="2" customFormat="1">
      <c r="A166" s="41"/>
      <c r="B166" s="42"/>
      <c r="C166" s="43"/>
      <c r="D166" s="228" t="s">
        <v>135</v>
      </c>
      <c r="E166" s="43"/>
      <c r="F166" s="229" t="s">
        <v>244</v>
      </c>
      <c r="G166" s="43"/>
      <c r="H166" s="43"/>
      <c r="I166" s="230"/>
      <c r="J166" s="43"/>
      <c r="K166" s="43"/>
      <c r="L166" s="47"/>
      <c r="M166" s="231"/>
      <c r="N166" s="232"/>
      <c r="O166" s="87"/>
      <c r="P166" s="87"/>
      <c r="Q166" s="87"/>
      <c r="R166" s="87"/>
      <c r="S166" s="87"/>
      <c r="T166" s="88"/>
      <c r="U166" s="41"/>
      <c r="V166" s="41"/>
      <c r="W166" s="41"/>
      <c r="X166" s="41"/>
      <c r="Y166" s="41"/>
      <c r="Z166" s="41"/>
      <c r="AA166" s="41"/>
      <c r="AB166" s="41"/>
      <c r="AC166" s="41"/>
      <c r="AD166" s="41"/>
      <c r="AE166" s="41"/>
      <c r="AT166" s="20" t="s">
        <v>135</v>
      </c>
      <c r="AU166" s="20" t="s">
        <v>83</v>
      </c>
    </row>
    <row r="167" s="2" customFormat="1">
      <c r="A167" s="41"/>
      <c r="B167" s="42"/>
      <c r="C167" s="43"/>
      <c r="D167" s="233" t="s">
        <v>137</v>
      </c>
      <c r="E167" s="43"/>
      <c r="F167" s="234" t="s">
        <v>245</v>
      </c>
      <c r="G167" s="43"/>
      <c r="H167" s="43"/>
      <c r="I167" s="230"/>
      <c r="J167" s="43"/>
      <c r="K167" s="43"/>
      <c r="L167" s="47"/>
      <c r="M167" s="231"/>
      <c r="N167" s="232"/>
      <c r="O167" s="87"/>
      <c r="P167" s="87"/>
      <c r="Q167" s="87"/>
      <c r="R167" s="87"/>
      <c r="S167" s="87"/>
      <c r="T167" s="88"/>
      <c r="U167" s="41"/>
      <c r="V167" s="41"/>
      <c r="W167" s="41"/>
      <c r="X167" s="41"/>
      <c r="Y167" s="41"/>
      <c r="Z167" s="41"/>
      <c r="AA167" s="41"/>
      <c r="AB167" s="41"/>
      <c r="AC167" s="41"/>
      <c r="AD167" s="41"/>
      <c r="AE167" s="41"/>
      <c r="AT167" s="20" t="s">
        <v>137</v>
      </c>
      <c r="AU167" s="20" t="s">
        <v>83</v>
      </c>
    </row>
    <row r="168" s="13" customFormat="1">
      <c r="A168" s="13"/>
      <c r="B168" s="235"/>
      <c r="C168" s="236"/>
      <c r="D168" s="228" t="s">
        <v>139</v>
      </c>
      <c r="E168" s="237" t="s">
        <v>19</v>
      </c>
      <c r="F168" s="238" t="s">
        <v>717</v>
      </c>
      <c r="G168" s="236"/>
      <c r="H168" s="239">
        <v>2</v>
      </c>
      <c r="I168" s="240"/>
      <c r="J168" s="236"/>
      <c r="K168" s="236"/>
      <c r="L168" s="241"/>
      <c r="M168" s="242"/>
      <c r="N168" s="243"/>
      <c r="O168" s="243"/>
      <c r="P168" s="243"/>
      <c r="Q168" s="243"/>
      <c r="R168" s="243"/>
      <c r="S168" s="243"/>
      <c r="T168" s="244"/>
      <c r="U168" s="13"/>
      <c r="V168" s="13"/>
      <c r="W168" s="13"/>
      <c r="X168" s="13"/>
      <c r="Y168" s="13"/>
      <c r="Z168" s="13"/>
      <c r="AA168" s="13"/>
      <c r="AB168" s="13"/>
      <c r="AC168" s="13"/>
      <c r="AD168" s="13"/>
      <c r="AE168" s="13"/>
      <c r="AT168" s="245" t="s">
        <v>139</v>
      </c>
      <c r="AU168" s="245" t="s">
        <v>83</v>
      </c>
      <c r="AV168" s="13" t="s">
        <v>83</v>
      </c>
      <c r="AW168" s="13" t="s">
        <v>35</v>
      </c>
      <c r="AX168" s="13" t="s">
        <v>74</v>
      </c>
      <c r="AY168" s="245" t="s">
        <v>126</v>
      </c>
    </row>
    <row r="169" s="13" customFormat="1">
      <c r="A169" s="13"/>
      <c r="B169" s="235"/>
      <c r="C169" s="236"/>
      <c r="D169" s="228" t="s">
        <v>139</v>
      </c>
      <c r="E169" s="237" t="s">
        <v>19</v>
      </c>
      <c r="F169" s="238" t="s">
        <v>715</v>
      </c>
      <c r="G169" s="236"/>
      <c r="H169" s="239">
        <v>8.1880000000000006</v>
      </c>
      <c r="I169" s="240"/>
      <c r="J169" s="236"/>
      <c r="K169" s="236"/>
      <c r="L169" s="241"/>
      <c r="M169" s="242"/>
      <c r="N169" s="243"/>
      <c r="O169" s="243"/>
      <c r="P169" s="243"/>
      <c r="Q169" s="243"/>
      <c r="R169" s="243"/>
      <c r="S169" s="243"/>
      <c r="T169" s="244"/>
      <c r="U169" s="13"/>
      <c r="V169" s="13"/>
      <c r="W169" s="13"/>
      <c r="X169" s="13"/>
      <c r="Y169" s="13"/>
      <c r="Z169" s="13"/>
      <c r="AA169" s="13"/>
      <c r="AB169" s="13"/>
      <c r="AC169" s="13"/>
      <c r="AD169" s="13"/>
      <c r="AE169" s="13"/>
      <c r="AT169" s="245" t="s">
        <v>139</v>
      </c>
      <c r="AU169" s="245" t="s">
        <v>83</v>
      </c>
      <c r="AV169" s="13" t="s">
        <v>83</v>
      </c>
      <c r="AW169" s="13" t="s">
        <v>35</v>
      </c>
      <c r="AX169" s="13" t="s">
        <v>74</v>
      </c>
      <c r="AY169" s="245" t="s">
        <v>126</v>
      </c>
    </row>
    <row r="170" s="14" customFormat="1">
      <c r="A170" s="14"/>
      <c r="B170" s="246"/>
      <c r="C170" s="247"/>
      <c r="D170" s="228" t="s">
        <v>139</v>
      </c>
      <c r="E170" s="248" t="s">
        <v>19</v>
      </c>
      <c r="F170" s="249" t="s">
        <v>142</v>
      </c>
      <c r="G170" s="247"/>
      <c r="H170" s="250">
        <v>10.188000000000001</v>
      </c>
      <c r="I170" s="251"/>
      <c r="J170" s="247"/>
      <c r="K170" s="247"/>
      <c r="L170" s="252"/>
      <c r="M170" s="253"/>
      <c r="N170" s="254"/>
      <c r="O170" s="254"/>
      <c r="P170" s="254"/>
      <c r="Q170" s="254"/>
      <c r="R170" s="254"/>
      <c r="S170" s="254"/>
      <c r="T170" s="255"/>
      <c r="U170" s="14"/>
      <c r="V170" s="14"/>
      <c r="W170" s="14"/>
      <c r="X170" s="14"/>
      <c r="Y170" s="14"/>
      <c r="Z170" s="14"/>
      <c r="AA170" s="14"/>
      <c r="AB170" s="14"/>
      <c r="AC170" s="14"/>
      <c r="AD170" s="14"/>
      <c r="AE170" s="14"/>
      <c r="AT170" s="256" t="s">
        <v>139</v>
      </c>
      <c r="AU170" s="256" t="s">
        <v>83</v>
      </c>
      <c r="AV170" s="14" t="s">
        <v>133</v>
      </c>
      <c r="AW170" s="14" t="s">
        <v>35</v>
      </c>
      <c r="AX170" s="14" t="s">
        <v>81</v>
      </c>
      <c r="AY170" s="256" t="s">
        <v>126</v>
      </c>
    </row>
    <row r="171" s="2" customFormat="1" ht="24.15" customHeight="1">
      <c r="A171" s="41"/>
      <c r="B171" s="42"/>
      <c r="C171" s="215" t="s">
        <v>227</v>
      </c>
      <c r="D171" s="215" t="s">
        <v>128</v>
      </c>
      <c r="E171" s="216" t="s">
        <v>718</v>
      </c>
      <c r="F171" s="217" t="s">
        <v>249</v>
      </c>
      <c r="G171" s="218" t="s">
        <v>176</v>
      </c>
      <c r="H171" s="219">
        <v>24.756</v>
      </c>
      <c r="I171" s="220"/>
      <c r="J171" s="221">
        <f>ROUND(I171*H171,2)</f>
        <v>0</v>
      </c>
      <c r="K171" s="217" t="s">
        <v>132</v>
      </c>
      <c r="L171" s="47"/>
      <c r="M171" s="222" t="s">
        <v>19</v>
      </c>
      <c r="N171" s="223" t="s">
        <v>45</v>
      </c>
      <c r="O171" s="87"/>
      <c r="P171" s="224">
        <f>O171*H171</f>
        <v>0</v>
      </c>
      <c r="Q171" s="224">
        <v>0</v>
      </c>
      <c r="R171" s="224">
        <f>Q171*H171</f>
        <v>0</v>
      </c>
      <c r="S171" s="224">
        <v>0</v>
      </c>
      <c r="T171" s="225">
        <f>S171*H171</f>
        <v>0</v>
      </c>
      <c r="U171" s="41"/>
      <c r="V171" s="41"/>
      <c r="W171" s="41"/>
      <c r="X171" s="41"/>
      <c r="Y171" s="41"/>
      <c r="Z171" s="41"/>
      <c r="AA171" s="41"/>
      <c r="AB171" s="41"/>
      <c r="AC171" s="41"/>
      <c r="AD171" s="41"/>
      <c r="AE171" s="41"/>
      <c r="AR171" s="226" t="s">
        <v>133</v>
      </c>
      <c r="AT171" s="226" t="s">
        <v>128</v>
      </c>
      <c r="AU171" s="226" t="s">
        <v>83</v>
      </c>
      <c r="AY171" s="20" t="s">
        <v>126</v>
      </c>
      <c r="BE171" s="227">
        <f>IF(N171="základní",J171,0)</f>
        <v>0</v>
      </c>
      <c r="BF171" s="227">
        <f>IF(N171="snížená",J171,0)</f>
        <v>0</v>
      </c>
      <c r="BG171" s="227">
        <f>IF(N171="zákl. přenesená",J171,0)</f>
        <v>0</v>
      </c>
      <c r="BH171" s="227">
        <f>IF(N171="sníž. přenesená",J171,0)</f>
        <v>0</v>
      </c>
      <c r="BI171" s="227">
        <f>IF(N171="nulová",J171,0)</f>
        <v>0</v>
      </c>
      <c r="BJ171" s="20" t="s">
        <v>81</v>
      </c>
      <c r="BK171" s="227">
        <f>ROUND(I171*H171,2)</f>
        <v>0</v>
      </c>
      <c r="BL171" s="20" t="s">
        <v>133</v>
      </c>
      <c r="BM171" s="226" t="s">
        <v>719</v>
      </c>
    </row>
    <row r="172" s="2" customFormat="1">
      <c r="A172" s="41"/>
      <c r="B172" s="42"/>
      <c r="C172" s="43"/>
      <c r="D172" s="228" t="s">
        <v>135</v>
      </c>
      <c r="E172" s="43"/>
      <c r="F172" s="229" t="s">
        <v>251</v>
      </c>
      <c r="G172" s="43"/>
      <c r="H172" s="43"/>
      <c r="I172" s="230"/>
      <c r="J172" s="43"/>
      <c r="K172" s="43"/>
      <c r="L172" s="47"/>
      <c r="M172" s="231"/>
      <c r="N172" s="232"/>
      <c r="O172" s="87"/>
      <c r="P172" s="87"/>
      <c r="Q172" s="87"/>
      <c r="R172" s="87"/>
      <c r="S172" s="87"/>
      <c r="T172" s="88"/>
      <c r="U172" s="41"/>
      <c r="V172" s="41"/>
      <c r="W172" s="41"/>
      <c r="X172" s="41"/>
      <c r="Y172" s="41"/>
      <c r="Z172" s="41"/>
      <c r="AA172" s="41"/>
      <c r="AB172" s="41"/>
      <c r="AC172" s="41"/>
      <c r="AD172" s="41"/>
      <c r="AE172" s="41"/>
      <c r="AT172" s="20" t="s">
        <v>135</v>
      </c>
      <c r="AU172" s="20" t="s">
        <v>83</v>
      </c>
    </row>
    <row r="173" s="2" customFormat="1">
      <c r="A173" s="41"/>
      <c r="B173" s="42"/>
      <c r="C173" s="43"/>
      <c r="D173" s="233" t="s">
        <v>137</v>
      </c>
      <c r="E173" s="43"/>
      <c r="F173" s="234" t="s">
        <v>720</v>
      </c>
      <c r="G173" s="43"/>
      <c r="H173" s="43"/>
      <c r="I173" s="230"/>
      <c r="J173" s="43"/>
      <c r="K173" s="43"/>
      <c r="L173" s="47"/>
      <c r="M173" s="231"/>
      <c r="N173" s="232"/>
      <c r="O173" s="87"/>
      <c r="P173" s="87"/>
      <c r="Q173" s="87"/>
      <c r="R173" s="87"/>
      <c r="S173" s="87"/>
      <c r="T173" s="88"/>
      <c r="U173" s="41"/>
      <c r="V173" s="41"/>
      <c r="W173" s="41"/>
      <c r="X173" s="41"/>
      <c r="Y173" s="41"/>
      <c r="Z173" s="41"/>
      <c r="AA173" s="41"/>
      <c r="AB173" s="41"/>
      <c r="AC173" s="41"/>
      <c r="AD173" s="41"/>
      <c r="AE173" s="41"/>
      <c r="AT173" s="20" t="s">
        <v>137</v>
      </c>
      <c r="AU173" s="20" t="s">
        <v>83</v>
      </c>
    </row>
    <row r="174" s="13" customFormat="1">
      <c r="A174" s="13"/>
      <c r="B174" s="235"/>
      <c r="C174" s="236"/>
      <c r="D174" s="228" t="s">
        <v>139</v>
      </c>
      <c r="E174" s="237" t="s">
        <v>19</v>
      </c>
      <c r="F174" s="238" t="s">
        <v>721</v>
      </c>
      <c r="G174" s="236"/>
      <c r="H174" s="239">
        <v>34.944000000000003</v>
      </c>
      <c r="I174" s="240"/>
      <c r="J174" s="236"/>
      <c r="K174" s="236"/>
      <c r="L174" s="241"/>
      <c r="M174" s="242"/>
      <c r="N174" s="243"/>
      <c r="O174" s="243"/>
      <c r="P174" s="243"/>
      <c r="Q174" s="243"/>
      <c r="R174" s="243"/>
      <c r="S174" s="243"/>
      <c r="T174" s="244"/>
      <c r="U174" s="13"/>
      <c r="V174" s="13"/>
      <c r="W174" s="13"/>
      <c r="X174" s="13"/>
      <c r="Y174" s="13"/>
      <c r="Z174" s="13"/>
      <c r="AA174" s="13"/>
      <c r="AB174" s="13"/>
      <c r="AC174" s="13"/>
      <c r="AD174" s="13"/>
      <c r="AE174" s="13"/>
      <c r="AT174" s="245" t="s">
        <v>139</v>
      </c>
      <c r="AU174" s="245" t="s">
        <v>83</v>
      </c>
      <c r="AV174" s="13" t="s">
        <v>83</v>
      </c>
      <c r="AW174" s="13" t="s">
        <v>35</v>
      </c>
      <c r="AX174" s="13" t="s">
        <v>74</v>
      </c>
      <c r="AY174" s="245" t="s">
        <v>126</v>
      </c>
    </row>
    <row r="175" s="13" customFormat="1">
      <c r="A175" s="13"/>
      <c r="B175" s="235"/>
      <c r="C175" s="236"/>
      <c r="D175" s="228" t="s">
        <v>139</v>
      </c>
      <c r="E175" s="237" t="s">
        <v>19</v>
      </c>
      <c r="F175" s="238" t="s">
        <v>722</v>
      </c>
      <c r="G175" s="236"/>
      <c r="H175" s="239">
        <v>-2</v>
      </c>
      <c r="I175" s="240"/>
      <c r="J175" s="236"/>
      <c r="K175" s="236"/>
      <c r="L175" s="241"/>
      <c r="M175" s="242"/>
      <c r="N175" s="243"/>
      <c r="O175" s="243"/>
      <c r="P175" s="243"/>
      <c r="Q175" s="243"/>
      <c r="R175" s="243"/>
      <c r="S175" s="243"/>
      <c r="T175" s="244"/>
      <c r="U175" s="13"/>
      <c r="V175" s="13"/>
      <c r="W175" s="13"/>
      <c r="X175" s="13"/>
      <c r="Y175" s="13"/>
      <c r="Z175" s="13"/>
      <c r="AA175" s="13"/>
      <c r="AB175" s="13"/>
      <c r="AC175" s="13"/>
      <c r="AD175" s="13"/>
      <c r="AE175" s="13"/>
      <c r="AT175" s="245" t="s">
        <v>139</v>
      </c>
      <c r="AU175" s="245" t="s">
        <v>83</v>
      </c>
      <c r="AV175" s="13" t="s">
        <v>83</v>
      </c>
      <c r="AW175" s="13" t="s">
        <v>35</v>
      </c>
      <c r="AX175" s="13" t="s">
        <v>74</v>
      </c>
      <c r="AY175" s="245" t="s">
        <v>126</v>
      </c>
    </row>
    <row r="176" s="13" customFormat="1">
      <c r="A176" s="13"/>
      <c r="B176" s="235"/>
      <c r="C176" s="236"/>
      <c r="D176" s="228" t="s">
        <v>139</v>
      </c>
      <c r="E176" s="237" t="s">
        <v>19</v>
      </c>
      <c r="F176" s="238" t="s">
        <v>723</v>
      </c>
      <c r="G176" s="236"/>
      <c r="H176" s="239">
        <v>-8.1880000000000006</v>
      </c>
      <c r="I176" s="240"/>
      <c r="J176" s="236"/>
      <c r="K176" s="236"/>
      <c r="L176" s="241"/>
      <c r="M176" s="242"/>
      <c r="N176" s="243"/>
      <c r="O176" s="243"/>
      <c r="P176" s="243"/>
      <c r="Q176" s="243"/>
      <c r="R176" s="243"/>
      <c r="S176" s="243"/>
      <c r="T176" s="244"/>
      <c r="U176" s="13"/>
      <c r="V176" s="13"/>
      <c r="W176" s="13"/>
      <c r="X176" s="13"/>
      <c r="Y176" s="13"/>
      <c r="Z176" s="13"/>
      <c r="AA176" s="13"/>
      <c r="AB176" s="13"/>
      <c r="AC176" s="13"/>
      <c r="AD176" s="13"/>
      <c r="AE176" s="13"/>
      <c r="AT176" s="245" t="s">
        <v>139</v>
      </c>
      <c r="AU176" s="245" t="s">
        <v>83</v>
      </c>
      <c r="AV176" s="13" t="s">
        <v>83</v>
      </c>
      <c r="AW176" s="13" t="s">
        <v>35</v>
      </c>
      <c r="AX176" s="13" t="s">
        <v>74</v>
      </c>
      <c r="AY176" s="245" t="s">
        <v>126</v>
      </c>
    </row>
    <row r="177" s="14" customFormat="1">
      <c r="A177" s="14"/>
      <c r="B177" s="246"/>
      <c r="C177" s="247"/>
      <c r="D177" s="228" t="s">
        <v>139</v>
      </c>
      <c r="E177" s="248" t="s">
        <v>19</v>
      </c>
      <c r="F177" s="249" t="s">
        <v>142</v>
      </c>
      <c r="G177" s="247"/>
      <c r="H177" s="250">
        <v>24.756</v>
      </c>
      <c r="I177" s="251"/>
      <c r="J177" s="247"/>
      <c r="K177" s="247"/>
      <c r="L177" s="252"/>
      <c r="M177" s="253"/>
      <c r="N177" s="254"/>
      <c r="O177" s="254"/>
      <c r="P177" s="254"/>
      <c r="Q177" s="254"/>
      <c r="R177" s="254"/>
      <c r="S177" s="254"/>
      <c r="T177" s="255"/>
      <c r="U177" s="14"/>
      <c r="V177" s="14"/>
      <c r="W177" s="14"/>
      <c r="X177" s="14"/>
      <c r="Y177" s="14"/>
      <c r="Z177" s="14"/>
      <c r="AA177" s="14"/>
      <c r="AB177" s="14"/>
      <c r="AC177" s="14"/>
      <c r="AD177" s="14"/>
      <c r="AE177" s="14"/>
      <c r="AT177" s="256" t="s">
        <v>139</v>
      </c>
      <c r="AU177" s="256" t="s">
        <v>83</v>
      </c>
      <c r="AV177" s="14" t="s">
        <v>133</v>
      </c>
      <c r="AW177" s="14" t="s">
        <v>35</v>
      </c>
      <c r="AX177" s="14" t="s">
        <v>81</v>
      </c>
      <c r="AY177" s="256" t="s">
        <v>126</v>
      </c>
    </row>
    <row r="178" s="2" customFormat="1" ht="24.15" customHeight="1">
      <c r="A178" s="41"/>
      <c r="B178" s="42"/>
      <c r="C178" s="215" t="s">
        <v>201</v>
      </c>
      <c r="D178" s="215" t="s">
        <v>128</v>
      </c>
      <c r="E178" s="216" t="s">
        <v>724</v>
      </c>
      <c r="F178" s="217" t="s">
        <v>258</v>
      </c>
      <c r="G178" s="218" t="s">
        <v>176</v>
      </c>
      <c r="H178" s="219">
        <v>672.80399999999997</v>
      </c>
      <c r="I178" s="220"/>
      <c r="J178" s="221">
        <f>ROUND(I178*H178,2)</f>
        <v>0</v>
      </c>
      <c r="K178" s="217" t="s">
        <v>19</v>
      </c>
      <c r="L178" s="47"/>
      <c r="M178" s="222" t="s">
        <v>19</v>
      </c>
      <c r="N178" s="223" t="s">
        <v>45</v>
      </c>
      <c r="O178" s="87"/>
      <c r="P178" s="224">
        <f>O178*H178</f>
        <v>0</v>
      </c>
      <c r="Q178" s="224">
        <v>0</v>
      </c>
      <c r="R178" s="224">
        <f>Q178*H178</f>
        <v>0</v>
      </c>
      <c r="S178" s="224">
        <v>0</v>
      </c>
      <c r="T178" s="225">
        <f>S178*H178</f>
        <v>0</v>
      </c>
      <c r="U178" s="41"/>
      <c r="V178" s="41"/>
      <c r="W178" s="41"/>
      <c r="X178" s="41"/>
      <c r="Y178" s="41"/>
      <c r="Z178" s="41"/>
      <c r="AA178" s="41"/>
      <c r="AB178" s="41"/>
      <c r="AC178" s="41"/>
      <c r="AD178" s="41"/>
      <c r="AE178" s="41"/>
      <c r="AR178" s="226" t="s">
        <v>133</v>
      </c>
      <c r="AT178" s="226" t="s">
        <v>128</v>
      </c>
      <c r="AU178" s="226" t="s">
        <v>83</v>
      </c>
      <c r="AY178" s="20" t="s">
        <v>126</v>
      </c>
      <c r="BE178" s="227">
        <f>IF(N178="základní",J178,0)</f>
        <v>0</v>
      </c>
      <c r="BF178" s="227">
        <f>IF(N178="snížená",J178,0)</f>
        <v>0</v>
      </c>
      <c r="BG178" s="227">
        <f>IF(N178="zákl. přenesená",J178,0)</f>
        <v>0</v>
      </c>
      <c r="BH178" s="227">
        <f>IF(N178="sníž. přenesená",J178,0)</f>
        <v>0</v>
      </c>
      <c r="BI178" s="227">
        <f>IF(N178="nulová",J178,0)</f>
        <v>0</v>
      </c>
      <c r="BJ178" s="20" t="s">
        <v>81</v>
      </c>
      <c r="BK178" s="227">
        <f>ROUND(I178*H178,2)</f>
        <v>0</v>
      </c>
      <c r="BL178" s="20" t="s">
        <v>133</v>
      </c>
      <c r="BM178" s="226" t="s">
        <v>725</v>
      </c>
    </row>
    <row r="179" s="2" customFormat="1">
      <c r="A179" s="41"/>
      <c r="B179" s="42"/>
      <c r="C179" s="43"/>
      <c r="D179" s="228" t="s">
        <v>135</v>
      </c>
      <c r="E179" s="43"/>
      <c r="F179" s="229" t="s">
        <v>260</v>
      </c>
      <c r="G179" s="43"/>
      <c r="H179" s="43"/>
      <c r="I179" s="230"/>
      <c r="J179" s="43"/>
      <c r="K179" s="43"/>
      <c r="L179" s="47"/>
      <c r="M179" s="231"/>
      <c r="N179" s="232"/>
      <c r="O179" s="87"/>
      <c r="P179" s="87"/>
      <c r="Q179" s="87"/>
      <c r="R179" s="87"/>
      <c r="S179" s="87"/>
      <c r="T179" s="88"/>
      <c r="U179" s="41"/>
      <c r="V179" s="41"/>
      <c r="W179" s="41"/>
      <c r="X179" s="41"/>
      <c r="Y179" s="41"/>
      <c r="Z179" s="41"/>
      <c r="AA179" s="41"/>
      <c r="AB179" s="41"/>
      <c r="AC179" s="41"/>
      <c r="AD179" s="41"/>
      <c r="AE179" s="41"/>
      <c r="AT179" s="20" t="s">
        <v>135</v>
      </c>
      <c r="AU179" s="20" t="s">
        <v>83</v>
      </c>
    </row>
    <row r="180" s="13" customFormat="1">
      <c r="A180" s="13"/>
      <c r="B180" s="235"/>
      <c r="C180" s="236"/>
      <c r="D180" s="228" t="s">
        <v>139</v>
      </c>
      <c r="E180" s="237" t="s">
        <v>19</v>
      </c>
      <c r="F180" s="238" t="s">
        <v>726</v>
      </c>
      <c r="G180" s="236"/>
      <c r="H180" s="239">
        <v>87.804000000000002</v>
      </c>
      <c r="I180" s="240"/>
      <c r="J180" s="236"/>
      <c r="K180" s="236"/>
      <c r="L180" s="241"/>
      <c r="M180" s="242"/>
      <c r="N180" s="243"/>
      <c r="O180" s="243"/>
      <c r="P180" s="243"/>
      <c r="Q180" s="243"/>
      <c r="R180" s="243"/>
      <c r="S180" s="243"/>
      <c r="T180" s="244"/>
      <c r="U180" s="13"/>
      <c r="V180" s="13"/>
      <c r="W180" s="13"/>
      <c r="X180" s="13"/>
      <c r="Y180" s="13"/>
      <c r="Z180" s="13"/>
      <c r="AA180" s="13"/>
      <c r="AB180" s="13"/>
      <c r="AC180" s="13"/>
      <c r="AD180" s="13"/>
      <c r="AE180" s="13"/>
      <c r="AT180" s="245" t="s">
        <v>139</v>
      </c>
      <c r="AU180" s="245" t="s">
        <v>83</v>
      </c>
      <c r="AV180" s="13" t="s">
        <v>83</v>
      </c>
      <c r="AW180" s="13" t="s">
        <v>35</v>
      </c>
      <c r="AX180" s="13" t="s">
        <v>74</v>
      </c>
      <c r="AY180" s="245" t="s">
        <v>126</v>
      </c>
    </row>
    <row r="181" s="13" customFormat="1">
      <c r="A181" s="13"/>
      <c r="B181" s="235"/>
      <c r="C181" s="236"/>
      <c r="D181" s="228" t="s">
        <v>139</v>
      </c>
      <c r="E181" s="237" t="s">
        <v>19</v>
      </c>
      <c r="F181" s="238" t="s">
        <v>727</v>
      </c>
      <c r="G181" s="236"/>
      <c r="H181" s="239">
        <v>585</v>
      </c>
      <c r="I181" s="240"/>
      <c r="J181" s="236"/>
      <c r="K181" s="236"/>
      <c r="L181" s="241"/>
      <c r="M181" s="242"/>
      <c r="N181" s="243"/>
      <c r="O181" s="243"/>
      <c r="P181" s="243"/>
      <c r="Q181" s="243"/>
      <c r="R181" s="243"/>
      <c r="S181" s="243"/>
      <c r="T181" s="244"/>
      <c r="U181" s="13"/>
      <c r="V181" s="13"/>
      <c r="W181" s="13"/>
      <c r="X181" s="13"/>
      <c r="Y181" s="13"/>
      <c r="Z181" s="13"/>
      <c r="AA181" s="13"/>
      <c r="AB181" s="13"/>
      <c r="AC181" s="13"/>
      <c r="AD181" s="13"/>
      <c r="AE181" s="13"/>
      <c r="AT181" s="245" t="s">
        <v>139</v>
      </c>
      <c r="AU181" s="245" t="s">
        <v>83</v>
      </c>
      <c r="AV181" s="13" t="s">
        <v>83</v>
      </c>
      <c r="AW181" s="13" t="s">
        <v>35</v>
      </c>
      <c r="AX181" s="13" t="s">
        <v>74</v>
      </c>
      <c r="AY181" s="245" t="s">
        <v>126</v>
      </c>
    </row>
    <row r="182" s="14" customFormat="1">
      <c r="A182" s="14"/>
      <c r="B182" s="246"/>
      <c r="C182" s="247"/>
      <c r="D182" s="228" t="s">
        <v>139</v>
      </c>
      <c r="E182" s="248" t="s">
        <v>19</v>
      </c>
      <c r="F182" s="249" t="s">
        <v>142</v>
      </c>
      <c r="G182" s="247"/>
      <c r="H182" s="250">
        <v>672.80399999999997</v>
      </c>
      <c r="I182" s="251"/>
      <c r="J182" s="247"/>
      <c r="K182" s="247"/>
      <c r="L182" s="252"/>
      <c r="M182" s="253"/>
      <c r="N182" s="254"/>
      <c r="O182" s="254"/>
      <c r="P182" s="254"/>
      <c r="Q182" s="254"/>
      <c r="R182" s="254"/>
      <c r="S182" s="254"/>
      <c r="T182" s="255"/>
      <c r="U182" s="14"/>
      <c r="V182" s="14"/>
      <c r="W182" s="14"/>
      <c r="X182" s="14"/>
      <c r="Y182" s="14"/>
      <c r="Z182" s="14"/>
      <c r="AA182" s="14"/>
      <c r="AB182" s="14"/>
      <c r="AC182" s="14"/>
      <c r="AD182" s="14"/>
      <c r="AE182" s="14"/>
      <c r="AT182" s="256" t="s">
        <v>139</v>
      </c>
      <c r="AU182" s="256" t="s">
        <v>83</v>
      </c>
      <c r="AV182" s="14" t="s">
        <v>133</v>
      </c>
      <c r="AW182" s="14" t="s">
        <v>35</v>
      </c>
      <c r="AX182" s="14" t="s">
        <v>81</v>
      </c>
      <c r="AY182" s="256" t="s">
        <v>126</v>
      </c>
    </row>
    <row r="183" s="2" customFormat="1" ht="16.5" customHeight="1">
      <c r="A183" s="41"/>
      <c r="B183" s="42"/>
      <c r="C183" s="215" t="s">
        <v>240</v>
      </c>
      <c r="D183" s="215" t="s">
        <v>128</v>
      </c>
      <c r="E183" s="216" t="s">
        <v>728</v>
      </c>
      <c r="F183" s="217" t="s">
        <v>266</v>
      </c>
      <c r="G183" s="218" t="s">
        <v>176</v>
      </c>
      <c r="H183" s="219">
        <v>34.944000000000003</v>
      </c>
      <c r="I183" s="220"/>
      <c r="J183" s="221">
        <f>ROUND(I183*H183,2)</f>
        <v>0</v>
      </c>
      <c r="K183" s="217" t="s">
        <v>132</v>
      </c>
      <c r="L183" s="47"/>
      <c r="M183" s="222" t="s">
        <v>19</v>
      </c>
      <c r="N183" s="223" t="s">
        <v>45</v>
      </c>
      <c r="O183" s="87"/>
      <c r="P183" s="224">
        <f>O183*H183</f>
        <v>0</v>
      </c>
      <c r="Q183" s="224">
        <v>0</v>
      </c>
      <c r="R183" s="224">
        <f>Q183*H183</f>
        <v>0</v>
      </c>
      <c r="S183" s="224">
        <v>0</v>
      </c>
      <c r="T183" s="225">
        <f>S183*H183</f>
        <v>0</v>
      </c>
      <c r="U183" s="41"/>
      <c r="V183" s="41"/>
      <c r="W183" s="41"/>
      <c r="X183" s="41"/>
      <c r="Y183" s="41"/>
      <c r="Z183" s="41"/>
      <c r="AA183" s="41"/>
      <c r="AB183" s="41"/>
      <c r="AC183" s="41"/>
      <c r="AD183" s="41"/>
      <c r="AE183" s="41"/>
      <c r="AR183" s="226" t="s">
        <v>133</v>
      </c>
      <c r="AT183" s="226" t="s">
        <v>128</v>
      </c>
      <c r="AU183" s="226" t="s">
        <v>83</v>
      </c>
      <c r="AY183" s="20" t="s">
        <v>126</v>
      </c>
      <c r="BE183" s="227">
        <f>IF(N183="základní",J183,0)</f>
        <v>0</v>
      </c>
      <c r="BF183" s="227">
        <f>IF(N183="snížená",J183,0)</f>
        <v>0</v>
      </c>
      <c r="BG183" s="227">
        <f>IF(N183="zákl. přenesená",J183,0)</f>
        <v>0</v>
      </c>
      <c r="BH183" s="227">
        <f>IF(N183="sníž. přenesená",J183,0)</f>
        <v>0</v>
      </c>
      <c r="BI183" s="227">
        <f>IF(N183="nulová",J183,0)</f>
        <v>0</v>
      </c>
      <c r="BJ183" s="20" t="s">
        <v>81</v>
      </c>
      <c r="BK183" s="227">
        <f>ROUND(I183*H183,2)</f>
        <v>0</v>
      </c>
      <c r="BL183" s="20" t="s">
        <v>133</v>
      </c>
      <c r="BM183" s="226" t="s">
        <v>729</v>
      </c>
    </row>
    <row r="184" s="2" customFormat="1">
      <c r="A184" s="41"/>
      <c r="B184" s="42"/>
      <c r="C184" s="43"/>
      <c r="D184" s="228" t="s">
        <v>135</v>
      </c>
      <c r="E184" s="43"/>
      <c r="F184" s="229" t="s">
        <v>266</v>
      </c>
      <c r="G184" s="43"/>
      <c r="H184" s="43"/>
      <c r="I184" s="230"/>
      <c r="J184" s="43"/>
      <c r="K184" s="43"/>
      <c r="L184" s="47"/>
      <c r="M184" s="231"/>
      <c r="N184" s="232"/>
      <c r="O184" s="87"/>
      <c r="P184" s="87"/>
      <c r="Q184" s="87"/>
      <c r="R184" s="87"/>
      <c r="S184" s="87"/>
      <c r="T184" s="88"/>
      <c r="U184" s="41"/>
      <c r="V184" s="41"/>
      <c r="W184" s="41"/>
      <c r="X184" s="41"/>
      <c r="Y184" s="41"/>
      <c r="Z184" s="41"/>
      <c r="AA184" s="41"/>
      <c r="AB184" s="41"/>
      <c r="AC184" s="41"/>
      <c r="AD184" s="41"/>
      <c r="AE184" s="41"/>
      <c r="AT184" s="20" t="s">
        <v>135</v>
      </c>
      <c r="AU184" s="20" t="s">
        <v>83</v>
      </c>
    </row>
    <row r="185" s="2" customFormat="1">
      <c r="A185" s="41"/>
      <c r="B185" s="42"/>
      <c r="C185" s="43"/>
      <c r="D185" s="233" t="s">
        <v>137</v>
      </c>
      <c r="E185" s="43"/>
      <c r="F185" s="234" t="s">
        <v>730</v>
      </c>
      <c r="G185" s="43"/>
      <c r="H185" s="43"/>
      <c r="I185" s="230"/>
      <c r="J185" s="43"/>
      <c r="K185" s="43"/>
      <c r="L185" s="47"/>
      <c r="M185" s="231"/>
      <c r="N185" s="232"/>
      <c r="O185" s="87"/>
      <c r="P185" s="87"/>
      <c r="Q185" s="87"/>
      <c r="R185" s="87"/>
      <c r="S185" s="87"/>
      <c r="T185" s="88"/>
      <c r="U185" s="41"/>
      <c r="V185" s="41"/>
      <c r="W185" s="41"/>
      <c r="X185" s="41"/>
      <c r="Y185" s="41"/>
      <c r="Z185" s="41"/>
      <c r="AA185" s="41"/>
      <c r="AB185" s="41"/>
      <c r="AC185" s="41"/>
      <c r="AD185" s="41"/>
      <c r="AE185" s="41"/>
      <c r="AT185" s="20" t="s">
        <v>137</v>
      </c>
      <c r="AU185" s="20" t="s">
        <v>83</v>
      </c>
    </row>
    <row r="186" s="2" customFormat="1" ht="24.15" customHeight="1">
      <c r="A186" s="41"/>
      <c r="B186" s="42"/>
      <c r="C186" s="215" t="s">
        <v>247</v>
      </c>
      <c r="D186" s="215" t="s">
        <v>128</v>
      </c>
      <c r="E186" s="216" t="s">
        <v>270</v>
      </c>
      <c r="F186" s="217" t="s">
        <v>271</v>
      </c>
      <c r="G186" s="218" t="s">
        <v>176</v>
      </c>
      <c r="H186" s="219">
        <v>34.944000000000003</v>
      </c>
      <c r="I186" s="220"/>
      <c r="J186" s="221">
        <f>ROUND(I186*H186,2)</f>
        <v>0</v>
      </c>
      <c r="K186" s="217" t="s">
        <v>132</v>
      </c>
      <c r="L186" s="47"/>
      <c r="M186" s="222" t="s">
        <v>19</v>
      </c>
      <c r="N186" s="223" t="s">
        <v>45</v>
      </c>
      <c r="O186" s="87"/>
      <c r="P186" s="224">
        <f>O186*H186</f>
        <v>0</v>
      </c>
      <c r="Q186" s="224">
        <v>0</v>
      </c>
      <c r="R186" s="224">
        <f>Q186*H186</f>
        <v>0</v>
      </c>
      <c r="S186" s="224">
        <v>0</v>
      </c>
      <c r="T186" s="225">
        <f>S186*H186</f>
        <v>0</v>
      </c>
      <c r="U186" s="41"/>
      <c r="V186" s="41"/>
      <c r="W186" s="41"/>
      <c r="X186" s="41"/>
      <c r="Y186" s="41"/>
      <c r="Z186" s="41"/>
      <c r="AA186" s="41"/>
      <c r="AB186" s="41"/>
      <c r="AC186" s="41"/>
      <c r="AD186" s="41"/>
      <c r="AE186" s="41"/>
      <c r="AR186" s="226" t="s">
        <v>133</v>
      </c>
      <c r="AT186" s="226" t="s">
        <v>128</v>
      </c>
      <c r="AU186" s="226" t="s">
        <v>83</v>
      </c>
      <c r="AY186" s="20" t="s">
        <v>126</v>
      </c>
      <c r="BE186" s="227">
        <f>IF(N186="základní",J186,0)</f>
        <v>0</v>
      </c>
      <c r="BF186" s="227">
        <f>IF(N186="snížená",J186,0)</f>
        <v>0</v>
      </c>
      <c r="BG186" s="227">
        <f>IF(N186="zákl. přenesená",J186,0)</f>
        <v>0</v>
      </c>
      <c r="BH186" s="227">
        <f>IF(N186="sníž. přenesená",J186,0)</f>
        <v>0</v>
      </c>
      <c r="BI186" s="227">
        <f>IF(N186="nulová",J186,0)</f>
        <v>0</v>
      </c>
      <c r="BJ186" s="20" t="s">
        <v>81</v>
      </c>
      <c r="BK186" s="227">
        <f>ROUND(I186*H186,2)</f>
        <v>0</v>
      </c>
      <c r="BL186" s="20" t="s">
        <v>133</v>
      </c>
      <c r="BM186" s="226" t="s">
        <v>731</v>
      </c>
    </row>
    <row r="187" s="2" customFormat="1">
      <c r="A187" s="41"/>
      <c r="B187" s="42"/>
      <c r="C187" s="43"/>
      <c r="D187" s="228" t="s">
        <v>135</v>
      </c>
      <c r="E187" s="43"/>
      <c r="F187" s="229" t="s">
        <v>273</v>
      </c>
      <c r="G187" s="43"/>
      <c r="H187" s="43"/>
      <c r="I187" s="230"/>
      <c r="J187" s="43"/>
      <c r="K187" s="43"/>
      <c r="L187" s="47"/>
      <c r="M187" s="231"/>
      <c r="N187" s="232"/>
      <c r="O187" s="87"/>
      <c r="P187" s="87"/>
      <c r="Q187" s="87"/>
      <c r="R187" s="87"/>
      <c r="S187" s="87"/>
      <c r="T187" s="88"/>
      <c r="U187" s="41"/>
      <c r="V187" s="41"/>
      <c r="W187" s="41"/>
      <c r="X187" s="41"/>
      <c r="Y187" s="41"/>
      <c r="Z187" s="41"/>
      <c r="AA187" s="41"/>
      <c r="AB187" s="41"/>
      <c r="AC187" s="41"/>
      <c r="AD187" s="41"/>
      <c r="AE187" s="41"/>
      <c r="AT187" s="20" t="s">
        <v>135</v>
      </c>
      <c r="AU187" s="20" t="s">
        <v>83</v>
      </c>
    </row>
    <row r="188" s="2" customFormat="1">
      <c r="A188" s="41"/>
      <c r="B188" s="42"/>
      <c r="C188" s="43"/>
      <c r="D188" s="233" t="s">
        <v>137</v>
      </c>
      <c r="E188" s="43"/>
      <c r="F188" s="234" t="s">
        <v>274</v>
      </c>
      <c r="G188" s="43"/>
      <c r="H188" s="43"/>
      <c r="I188" s="230"/>
      <c r="J188" s="43"/>
      <c r="K188" s="43"/>
      <c r="L188" s="47"/>
      <c r="M188" s="231"/>
      <c r="N188" s="232"/>
      <c r="O188" s="87"/>
      <c r="P188" s="87"/>
      <c r="Q188" s="87"/>
      <c r="R188" s="87"/>
      <c r="S188" s="87"/>
      <c r="T188" s="88"/>
      <c r="U188" s="41"/>
      <c r="V188" s="41"/>
      <c r="W188" s="41"/>
      <c r="X188" s="41"/>
      <c r="Y188" s="41"/>
      <c r="Z188" s="41"/>
      <c r="AA188" s="41"/>
      <c r="AB188" s="41"/>
      <c r="AC188" s="41"/>
      <c r="AD188" s="41"/>
      <c r="AE188" s="41"/>
      <c r="AT188" s="20" t="s">
        <v>137</v>
      </c>
      <c r="AU188" s="20" t="s">
        <v>83</v>
      </c>
    </row>
    <row r="189" s="2" customFormat="1" ht="33" customHeight="1">
      <c r="A189" s="41"/>
      <c r="B189" s="42"/>
      <c r="C189" s="215" t="s">
        <v>256</v>
      </c>
      <c r="D189" s="215" t="s">
        <v>128</v>
      </c>
      <c r="E189" s="216" t="s">
        <v>276</v>
      </c>
      <c r="F189" s="217" t="s">
        <v>277</v>
      </c>
      <c r="G189" s="218" t="s">
        <v>176</v>
      </c>
      <c r="H189" s="219">
        <v>3.7549999999999999</v>
      </c>
      <c r="I189" s="220"/>
      <c r="J189" s="221">
        <f>ROUND(I189*H189,2)</f>
        <v>0</v>
      </c>
      <c r="K189" s="217" t="s">
        <v>132</v>
      </c>
      <c r="L189" s="47"/>
      <c r="M189" s="222" t="s">
        <v>19</v>
      </c>
      <c r="N189" s="223" t="s">
        <v>45</v>
      </c>
      <c r="O189" s="87"/>
      <c r="P189" s="224">
        <f>O189*H189</f>
        <v>0</v>
      </c>
      <c r="Q189" s="224">
        <v>0</v>
      </c>
      <c r="R189" s="224">
        <f>Q189*H189</f>
        <v>0</v>
      </c>
      <c r="S189" s="224">
        <v>0</v>
      </c>
      <c r="T189" s="225">
        <f>S189*H189</f>
        <v>0</v>
      </c>
      <c r="U189" s="41"/>
      <c r="V189" s="41"/>
      <c r="W189" s="41"/>
      <c r="X189" s="41"/>
      <c r="Y189" s="41"/>
      <c r="Z189" s="41"/>
      <c r="AA189" s="41"/>
      <c r="AB189" s="41"/>
      <c r="AC189" s="41"/>
      <c r="AD189" s="41"/>
      <c r="AE189" s="41"/>
      <c r="AR189" s="226" t="s">
        <v>133</v>
      </c>
      <c r="AT189" s="226" t="s">
        <v>128</v>
      </c>
      <c r="AU189" s="226" t="s">
        <v>83</v>
      </c>
      <c r="AY189" s="20" t="s">
        <v>126</v>
      </c>
      <c r="BE189" s="227">
        <f>IF(N189="základní",J189,0)</f>
        <v>0</v>
      </c>
      <c r="BF189" s="227">
        <f>IF(N189="snížená",J189,0)</f>
        <v>0</v>
      </c>
      <c r="BG189" s="227">
        <f>IF(N189="zákl. přenesená",J189,0)</f>
        <v>0</v>
      </c>
      <c r="BH189" s="227">
        <f>IF(N189="sníž. přenesená",J189,0)</f>
        <v>0</v>
      </c>
      <c r="BI189" s="227">
        <f>IF(N189="nulová",J189,0)</f>
        <v>0</v>
      </c>
      <c r="BJ189" s="20" t="s">
        <v>81</v>
      </c>
      <c r="BK189" s="227">
        <f>ROUND(I189*H189,2)</f>
        <v>0</v>
      </c>
      <c r="BL189" s="20" t="s">
        <v>133</v>
      </c>
      <c r="BM189" s="226" t="s">
        <v>732</v>
      </c>
    </row>
    <row r="190" s="2" customFormat="1">
      <c r="A190" s="41"/>
      <c r="B190" s="42"/>
      <c r="C190" s="43"/>
      <c r="D190" s="228" t="s">
        <v>135</v>
      </c>
      <c r="E190" s="43"/>
      <c r="F190" s="229" t="s">
        <v>279</v>
      </c>
      <c r="G190" s="43"/>
      <c r="H190" s="43"/>
      <c r="I190" s="230"/>
      <c r="J190" s="43"/>
      <c r="K190" s="43"/>
      <c r="L190" s="47"/>
      <c r="M190" s="231"/>
      <c r="N190" s="232"/>
      <c r="O190" s="87"/>
      <c r="P190" s="87"/>
      <c r="Q190" s="87"/>
      <c r="R190" s="87"/>
      <c r="S190" s="87"/>
      <c r="T190" s="88"/>
      <c r="U190" s="41"/>
      <c r="V190" s="41"/>
      <c r="W190" s="41"/>
      <c r="X190" s="41"/>
      <c r="Y190" s="41"/>
      <c r="Z190" s="41"/>
      <c r="AA190" s="41"/>
      <c r="AB190" s="41"/>
      <c r="AC190" s="41"/>
      <c r="AD190" s="41"/>
      <c r="AE190" s="41"/>
      <c r="AT190" s="20" t="s">
        <v>135</v>
      </c>
      <c r="AU190" s="20" t="s">
        <v>83</v>
      </c>
    </row>
    <row r="191" s="2" customFormat="1">
      <c r="A191" s="41"/>
      <c r="B191" s="42"/>
      <c r="C191" s="43"/>
      <c r="D191" s="233" t="s">
        <v>137</v>
      </c>
      <c r="E191" s="43"/>
      <c r="F191" s="234" t="s">
        <v>280</v>
      </c>
      <c r="G191" s="43"/>
      <c r="H191" s="43"/>
      <c r="I191" s="230"/>
      <c r="J191" s="43"/>
      <c r="K191" s="43"/>
      <c r="L191" s="47"/>
      <c r="M191" s="231"/>
      <c r="N191" s="232"/>
      <c r="O191" s="87"/>
      <c r="P191" s="87"/>
      <c r="Q191" s="87"/>
      <c r="R191" s="87"/>
      <c r="S191" s="87"/>
      <c r="T191" s="88"/>
      <c r="U191" s="41"/>
      <c r="V191" s="41"/>
      <c r="W191" s="41"/>
      <c r="X191" s="41"/>
      <c r="Y191" s="41"/>
      <c r="Z191" s="41"/>
      <c r="AA191" s="41"/>
      <c r="AB191" s="41"/>
      <c r="AC191" s="41"/>
      <c r="AD191" s="41"/>
      <c r="AE191" s="41"/>
      <c r="AT191" s="20" t="s">
        <v>137</v>
      </c>
      <c r="AU191" s="20" t="s">
        <v>83</v>
      </c>
    </row>
    <row r="192" s="13" customFormat="1">
      <c r="A192" s="13"/>
      <c r="B192" s="235"/>
      <c r="C192" s="236"/>
      <c r="D192" s="228" t="s">
        <v>139</v>
      </c>
      <c r="E192" s="237" t="s">
        <v>19</v>
      </c>
      <c r="F192" s="238" t="s">
        <v>733</v>
      </c>
      <c r="G192" s="236"/>
      <c r="H192" s="239">
        <v>3.7549999999999999</v>
      </c>
      <c r="I192" s="240"/>
      <c r="J192" s="236"/>
      <c r="K192" s="236"/>
      <c r="L192" s="241"/>
      <c r="M192" s="242"/>
      <c r="N192" s="243"/>
      <c r="O192" s="243"/>
      <c r="P192" s="243"/>
      <c r="Q192" s="243"/>
      <c r="R192" s="243"/>
      <c r="S192" s="243"/>
      <c r="T192" s="244"/>
      <c r="U192" s="13"/>
      <c r="V192" s="13"/>
      <c r="W192" s="13"/>
      <c r="X192" s="13"/>
      <c r="Y192" s="13"/>
      <c r="Z192" s="13"/>
      <c r="AA192" s="13"/>
      <c r="AB192" s="13"/>
      <c r="AC192" s="13"/>
      <c r="AD192" s="13"/>
      <c r="AE192" s="13"/>
      <c r="AT192" s="245" t="s">
        <v>139</v>
      </c>
      <c r="AU192" s="245" t="s">
        <v>83</v>
      </c>
      <c r="AV192" s="13" t="s">
        <v>83</v>
      </c>
      <c r="AW192" s="13" t="s">
        <v>35</v>
      </c>
      <c r="AX192" s="13" t="s">
        <v>74</v>
      </c>
      <c r="AY192" s="245" t="s">
        <v>126</v>
      </c>
    </row>
    <row r="193" s="14" customFormat="1">
      <c r="A193" s="14"/>
      <c r="B193" s="246"/>
      <c r="C193" s="247"/>
      <c r="D193" s="228" t="s">
        <v>139</v>
      </c>
      <c r="E193" s="248" t="s">
        <v>19</v>
      </c>
      <c r="F193" s="249" t="s">
        <v>142</v>
      </c>
      <c r="G193" s="247"/>
      <c r="H193" s="250">
        <v>3.7549999999999999</v>
      </c>
      <c r="I193" s="251"/>
      <c r="J193" s="247"/>
      <c r="K193" s="247"/>
      <c r="L193" s="252"/>
      <c r="M193" s="253"/>
      <c r="N193" s="254"/>
      <c r="O193" s="254"/>
      <c r="P193" s="254"/>
      <c r="Q193" s="254"/>
      <c r="R193" s="254"/>
      <c r="S193" s="254"/>
      <c r="T193" s="255"/>
      <c r="U193" s="14"/>
      <c r="V193" s="14"/>
      <c r="W193" s="14"/>
      <c r="X193" s="14"/>
      <c r="Y193" s="14"/>
      <c r="Z193" s="14"/>
      <c r="AA193" s="14"/>
      <c r="AB193" s="14"/>
      <c r="AC193" s="14"/>
      <c r="AD193" s="14"/>
      <c r="AE193" s="14"/>
      <c r="AT193" s="256" t="s">
        <v>139</v>
      </c>
      <c r="AU193" s="256" t="s">
        <v>83</v>
      </c>
      <c r="AV193" s="14" t="s">
        <v>133</v>
      </c>
      <c r="AW193" s="14" t="s">
        <v>35</v>
      </c>
      <c r="AX193" s="14" t="s">
        <v>81</v>
      </c>
      <c r="AY193" s="256" t="s">
        <v>126</v>
      </c>
    </row>
    <row r="194" s="2" customFormat="1" ht="33" customHeight="1">
      <c r="A194" s="41"/>
      <c r="B194" s="42"/>
      <c r="C194" s="215" t="s">
        <v>264</v>
      </c>
      <c r="D194" s="215" t="s">
        <v>128</v>
      </c>
      <c r="E194" s="216" t="s">
        <v>282</v>
      </c>
      <c r="F194" s="217" t="s">
        <v>283</v>
      </c>
      <c r="G194" s="218" t="s">
        <v>176</v>
      </c>
      <c r="H194" s="219">
        <v>5</v>
      </c>
      <c r="I194" s="220"/>
      <c r="J194" s="221">
        <f>ROUND(I194*H194,2)</f>
        <v>0</v>
      </c>
      <c r="K194" s="217" t="s">
        <v>132</v>
      </c>
      <c r="L194" s="47"/>
      <c r="M194" s="222" t="s">
        <v>19</v>
      </c>
      <c r="N194" s="223" t="s">
        <v>45</v>
      </c>
      <c r="O194" s="87"/>
      <c r="P194" s="224">
        <f>O194*H194</f>
        <v>0</v>
      </c>
      <c r="Q194" s="224">
        <v>0</v>
      </c>
      <c r="R194" s="224">
        <f>Q194*H194</f>
        <v>0</v>
      </c>
      <c r="S194" s="224">
        <v>0</v>
      </c>
      <c r="T194" s="225">
        <f>S194*H194</f>
        <v>0</v>
      </c>
      <c r="U194" s="41"/>
      <c r="V194" s="41"/>
      <c r="W194" s="41"/>
      <c r="X194" s="41"/>
      <c r="Y194" s="41"/>
      <c r="Z194" s="41"/>
      <c r="AA194" s="41"/>
      <c r="AB194" s="41"/>
      <c r="AC194" s="41"/>
      <c r="AD194" s="41"/>
      <c r="AE194" s="41"/>
      <c r="AR194" s="226" t="s">
        <v>133</v>
      </c>
      <c r="AT194" s="226" t="s">
        <v>128</v>
      </c>
      <c r="AU194" s="226" t="s">
        <v>83</v>
      </c>
      <c r="AY194" s="20" t="s">
        <v>126</v>
      </c>
      <c r="BE194" s="227">
        <f>IF(N194="základní",J194,0)</f>
        <v>0</v>
      </c>
      <c r="BF194" s="227">
        <f>IF(N194="snížená",J194,0)</f>
        <v>0</v>
      </c>
      <c r="BG194" s="227">
        <f>IF(N194="zákl. přenesená",J194,0)</f>
        <v>0</v>
      </c>
      <c r="BH194" s="227">
        <f>IF(N194="sníž. přenesená",J194,0)</f>
        <v>0</v>
      </c>
      <c r="BI194" s="227">
        <f>IF(N194="nulová",J194,0)</f>
        <v>0</v>
      </c>
      <c r="BJ194" s="20" t="s">
        <v>81</v>
      </c>
      <c r="BK194" s="227">
        <f>ROUND(I194*H194,2)</f>
        <v>0</v>
      </c>
      <c r="BL194" s="20" t="s">
        <v>133</v>
      </c>
      <c r="BM194" s="226" t="s">
        <v>734</v>
      </c>
    </row>
    <row r="195" s="2" customFormat="1">
      <c r="A195" s="41"/>
      <c r="B195" s="42"/>
      <c r="C195" s="43"/>
      <c r="D195" s="228" t="s">
        <v>135</v>
      </c>
      <c r="E195" s="43"/>
      <c r="F195" s="229" t="s">
        <v>285</v>
      </c>
      <c r="G195" s="43"/>
      <c r="H195" s="43"/>
      <c r="I195" s="230"/>
      <c r="J195" s="43"/>
      <c r="K195" s="43"/>
      <c r="L195" s="47"/>
      <c r="M195" s="231"/>
      <c r="N195" s="232"/>
      <c r="O195" s="87"/>
      <c r="P195" s="87"/>
      <c r="Q195" s="87"/>
      <c r="R195" s="87"/>
      <c r="S195" s="87"/>
      <c r="T195" s="88"/>
      <c r="U195" s="41"/>
      <c r="V195" s="41"/>
      <c r="W195" s="41"/>
      <c r="X195" s="41"/>
      <c r="Y195" s="41"/>
      <c r="Z195" s="41"/>
      <c r="AA195" s="41"/>
      <c r="AB195" s="41"/>
      <c r="AC195" s="41"/>
      <c r="AD195" s="41"/>
      <c r="AE195" s="41"/>
      <c r="AT195" s="20" t="s">
        <v>135</v>
      </c>
      <c r="AU195" s="20" t="s">
        <v>83</v>
      </c>
    </row>
    <row r="196" s="2" customFormat="1">
      <c r="A196" s="41"/>
      <c r="B196" s="42"/>
      <c r="C196" s="43"/>
      <c r="D196" s="233" t="s">
        <v>137</v>
      </c>
      <c r="E196" s="43"/>
      <c r="F196" s="234" t="s">
        <v>286</v>
      </c>
      <c r="G196" s="43"/>
      <c r="H196" s="43"/>
      <c r="I196" s="230"/>
      <c r="J196" s="43"/>
      <c r="K196" s="43"/>
      <c r="L196" s="47"/>
      <c r="M196" s="231"/>
      <c r="N196" s="232"/>
      <c r="O196" s="87"/>
      <c r="P196" s="87"/>
      <c r="Q196" s="87"/>
      <c r="R196" s="87"/>
      <c r="S196" s="87"/>
      <c r="T196" s="88"/>
      <c r="U196" s="41"/>
      <c r="V196" s="41"/>
      <c r="W196" s="41"/>
      <c r="X196" s="41"/>
      <c r="Y196" s="41"/>
      <c r="Z196" s="41"/>
      <c r="AA196" s="41"/>
      <c r="AB196" s="41"/>
      <c r="AC196" s="41"/>
      <c r="AD196" s="41"/>
      <c r="AE196" s="41"/>
      <c r="AT196" s="20" t="s">
        <v>137</v>
      </c>
      <c r="AU196" s="20" t="s">
        <v>83</v>
      </c>
    </row>
    <row r="197" s="13" customFormat="1">
      <c r="A197" s="13"/>
      <c r="B197" s="235"/>
      <c r="C197" s="236"/>
      <c r="D197" s="228" t="s">
        <v>139</v>
      </c>
      <c r="E197" s="237" t="s">
        <v>19</v>
      </c>
      <c r="F197" s="238" t="s">
        <v>735</v>
      </c>
      <c r="G197" s="236"/>
      <c r="H197" s="239">
        <v>5</v>
      </c>
      <c r="I197" s="240"/>
      <c r="J197" s="236"/>
      <c r="K197" s="236"/>
      <c r="L197" s="241"/>
      <c r="M197" s="242"/>
      <c r="N197" s="243"/>
      <c r="O197" s="243"/>
      <c r="P197" s="243"/>
      <c r="Q197" s="243"/>
      <c r="R197" s="243"/>
      <c r="S197" s="243"/>
      <c r="T197" s="244"/>
      <c r="U197" s="13"/>
      <c r="V197" s="13"/>
      <c r="W197" s="13"/>
      <c r="X197" s="13"/>
      <c r="Y197" s="13"/>
      <c r="Z197" s="13"/>
      <c r="AA197" s="13"/>
      <c r="AB197" s="13"/>
      <c r="AC197" s="13"/>
      <c r="AD197" s="13"/>
      <c r="AE197" s="13"/>
      <c r="AT197" s="245" t="s">
        <v>139</v>
      </c>
      <c r="AU197" s="245" t="s">
        <v>83</v>
      </c>
      <c r="AV197" s="13" t="s">
        <v>83</v>
      </c>
      <c r="AW197" s="13" t="s">
        <v>35</v>
      </c>
      <c r="AX197" s="13" t="s">
        <v>74</v>
      </c>
      <c r="AY197" s="245" t="s">
        <v>126</v>
      </c>
    </row>
    <row r="198" s="14" customFormat="1">
      <c r="A198" s="14"/>
      <c r="B198" s="246"/>
      <c r="C198" s="247"/>
      <c r="D198" s="228" t="s">
        <v>139</v>
      </c>
      <c r="E198" s="248" t="s">
        <v>19</v>
      </c>
      <c r="F198" s="249" t="s">
        <v>142</v>
      </c>
      <c r="G198" s="247"/>
      <c r="H198" s="250">
        <v>5</v>
      </c>
      <c r="I198" s="251"/>
      <c r="J198" s="247"/>
      <c r="K198" s="247"/>
      <c r="L198" s="252"/>
      <c r="M198" s="253"/>
      <c r="N198" s="254"/>
      <c r="O198" s="254"/>
      <c r="P198" s="254"/>
      <c r="Q198" s="254"/>
      <c r="R198" s="254"/>
      <c r="S198" s="254"/>
      <c r="T198" s="255"/>
      <c r="U198" s="14"/>
      <c r="V198" s="14"/>
      <c r="W198" s="14"/>
      <c r="X198" s="14"/>
      <c r="Y198" s="14"/>
      <c r="Z198" s="14"/>
      <c r="AA198" s="14"/>
      <c r="AB198" s="14"/>
      <c r="AC198" s="14"/>
      <c r="AD198" s="14"/>
      <c r="AE198" s="14"/>
      <c r="AT198" s="256" t="s">
        <v>139</v>
      </c>
      <c r="AU198" s="256" t="s">
        <v>83</v>
      </c>
      <c r="AV198" s="14" t="s">
        <v>133</v>
      </c>
      <c r="AW198" s="14" t="s">
        <v>35</v>
      </c>
      <c r="AX198" s="14" t="s">
        <v>81</v>
      </c>
      <c r="AY198" s="256" t="s">
        <v>126</v>
      </c>
    </row>
    <row r="199" s="2" customFormat="1" ht="44.25" customHeight="1">
      <c r="A199" s="41"/>
      <c r="B199" s="42"/>
      <c r="C199" s="215" t="s">
        <v>269</v>
      </c>
      <c r="D199" s="215" t="s">
        <v>128</v>
      </c>
      <c r="E199" s="216" t="s">
        <v>309</v>
      </c>
      <c r="F199" s="217" t="s">
        <v>178</v>
      </c>
      <c r="G199" s="218" t="s">
        <v>176</v>
      </c>
      <c r="H199" s="219">
        <v>15</v>
      </c>
      <c r="I199" s="220"/>
      <c r="J199" s="221">
        <f>ROUND(I199*H199,2)</f>
        <v>0</v>
      </c>
      <c r="K199" s="217" t="s">
        <v>132</v>
      </c>
      <c r="L199" s="47"/>
      <c r="M199" s="222" t="s">
        <v>19</v>
      </c>
      <c r="N199" s="223" t="s">
        <v>45</v>
      </c>
      <c r="O199" s="87"/>
      <c r="P199" s="224">
        <f>O199*H199</f>
        <v>0</v>
      </c>
      <c r="Q199" s="224">
        <v>0</v>
      </c>
      <c r="R199" s="224">
        <f>Q199*H199</f>
        <v>0</v>
      </c>
      <c r="S199" s="224">
        <v>0</v>
      </c>
      <c r="T199" s="225">
        <f>S199*H199</f>
        <v>0</v>
      </c>
      <c r="U199" s="41"/>
      <c r="V199" s="41"/>
      <c r="W199" s="41"/>
      <c r="X199" s="41"/>
      <c r="Y199" s="41"/>
      <c r="Z199" s="41"/>
      <c r="AA199" s="41"/>
      <c r="AB199" s="41"/>
      <c r="AC199" s="41"/>
      <c r="AD199" s="41"/>
      <c r="AE199" s="41"/>
      <c r="AR199" s="226" t="s">
        <v>133</v>
      </c>
      <c r="AT199" s="226" t="s">
        <v>128</v>
      </c>
      <c r="AU199" s="226" t="s">
        <v>83</v>
      </c>
      <c r="AY199" s="20" t="s">
        <v>126</v>
      </c>
      <c r="BE199" s="227">
        <f>IF(N199="základní",J199,0)</f>
        <v>0</v>
      </c>
      <c r="BF199" s="227">
        <f>IF(N199="snížená",J199,0)</f>
        <v>0</v>
      </c>
      <c r="BG199" s="227">
        <f>IF(N199="zákl. přenesená",J199,0)</f>
        <v>0</v>
      </c>
      <c r="BH199" s="227">
        <f>IF(N199="sníž. přenesená",J199,0)</f>
        <v>0</v>
      </c>
      <c r="BI199" s="227">
        <f>IF(N199="nulová",J199,0)</f>
        <v>0</v>
      </c>
      <c r="BJ199" s="20" t="s">
        <v>81</v>
      </c>
      <c r="BK199" s="227">
        <f>ROUND(I199*H199,2)</f>
        <v>0</v>
      </c>
      <c r="BL199" s="20" t="s">
        <v>133</v>
      </c>
      <c r="BM199" s="226" t="s">
        <v>736</v>
      </c>
    </row>
    <row r="200" s="2" customFormat="1">
      <c r="A200" s="41"/>
      <c r="B200" s="42"/>
      <c r="C200" s="43"/>
      <c r="D200" s="228" t="s">
        <v>135</v>
      </c>
      <c r="E200" s="43"/>
      <c r="F200" s="229" t="s">
        <v>178</v>
      </c>
      <c r="G200" s="43"/>
      <c r="H200" s="43"/>
      <c r="I200" s="230"/>
      <c r="J200" s="43"/>
      <c r="K200" s="43"/>
      <c r="L200" s="47"/>
      <c r="M200" s="231"/>
      <c r="N200" s="232"/>
      <c r="O200" s="87"/>
      <c r="P200" s="87"/>
      <c r="Q200" s="87"/>
      <c r="R200" s="87"/>
      <c r="S200" s="87"/>
      <c r="T200" s="88"/>
      <c r="U200" s="41"/>
      <c r="V200" s="41"/>
      <c r="W200" s="41"/>
      <c r="X200" s="41"/>
      <c r="Y200" s="41"/>
      <c r="Z200" s="41"/>
      <c r="AA200" s="41"/>
      <c r="AB200" s="41"/>
      <c r="AC200" s="41"/>
      <c r="AD200" s="41"/>
      <c r="AE200" s="41"/>
      <c r="AT200" s="20" t="s">
        <v>135</v>
      </c>
      <c r="AU200" s="20" t="s">
        <v>83</v>
      </c>
    </row>
    <row r="201" s="2" customFormat="1">
      <c r="A201" s="41"/>
      <c r="B201" s="42"/>
      <c r="C201" s="43"/>
      <c r="D201" s="233" t="s">
        <v>137</v>
      </c>
      <c r="E201" s="43"/>
      <c r="F201" s="234" t="s">
        <v>311</v>
      </c>
      <c r="G201" s="43"/>
      <c r="H201" s="43"/>
      <c r="I201" s="230"/>
      <c r="J201" s="43"/>
      <c r="K201" s="43"/>
      <c r="L201" s="47"/>
      <c r="M201" s="231"/>
      <c r="N201" s="232"/>
      <c r="O201" s="87"/>
      <c r="P201" s="87"/>
      <c r="Q201" s="87"/>
      <c r="R201" s="87"/>
      <c r="S201" s="87"/>
      <c r="T201" s="88"/>
      <c r="U201" s="41"/>
      <c r="V201" s="41"/>
      <c r="W201" s="41"/>
      <c r="X201" s="41"/>
      <c r="Y201" s="41"/>
      <c r="Z201" s="41"/>
      <c r="AA201" s="41"/>
      <c r="AB201" s="41"/>
      <c r="AC201" s="41"/>
      <c r="AD201" s="41"/>
      <c r="AE201" s="41"/>
      <c r="AT201" s="20" t="s">
        <v>137</v>
      </c>
      <c r="AU201" s="20" t="s">
        <v>83</v>
      </c>
    </row>
    <row r="202" s="13" customFormat="1">
      <c r="A202" s="13"/>
      <c r="B202" s="235"/>
      <c r="C202" s="236"/>
      <c r="D202" s="228" t="s">
        <v>139</v>
      </c>
      <c r="E202" s="237" t="s">
        <v>19</v>
      </c>
      <c r="F202" s="238" t="s">
        <v>737</v>
      </c>
      <c r="G202" s="236"/>
      <c r="H202" s="239">
        <v>15</v>
      </c>
      <c r="I202" s="240"/>
      <c r="J202" s="236"/>
      <c r="K202" s="236"/>
      <c r="L202" s="241"/>
      <c r="M202" s="242"/>
      <c r="N202" s="243"/>
      <c r="O202" s="243"/>
      <c r="P202" s="243"/>
      <c r="Q202" s="243"/>
      <c r="R202" s="243"/>
      <c r="S202" s="243"/>
      <c r="T202" s="244"/>
      <c r="U202" s="13"/>
      <c r="V202" s="13"/>
      <c r="W202" s="13"/>
      <c r="X202" s="13"/>
      <c r="Y202" s="13"/>
      <c r="Z202" s="13"/>
      <c r="AA202" s="13"/>
      <c r="AB202" s="13"/>
      <c r="AC202" s="13"/>
      <c r="AD202" s="13"/>
      <c r="AE202" s="13"/>
      <c r="AT202" s="245" t="s">
        <v>139</v>
      </c>
      <c r="AU202" s="245" t="s">
        <v>83</v>
      </c>
      <c r="AV202" s="13" t="s">
        <v>83</v>
      </c>
      <c r="AW202" s="13" t="s">
        <v>35</v>
      </c>
      <c r="AX202" s="13" t="s">
        <v>74</v>
      </c>
      <c r="AY202" s="245" t="s">
        <v>126</v>
      </c>
    </row>
    <row r="203" s="14" customFormat="1">
      <c r="A203" s="14"/>
      <c r="B203" s="246"/>
      <c r="C203" s="247"/>
      <c r="D203" s="228" t="s">
        <v>139</v>
      </c>
      <c r="E203" s="248" t="s">
        <v>19</v>
      </c>
      <c r="F203" s="249" t="s">
        <v>142</v>
      </c>
      <c r="G203" s="247"/>
      <c r="H203" s="250">
        <v>15</v>
      </c>
      <c r="I203" s="251"/>
      <c r="J203" s="247"/>
      <c r="K203" s="247"/>
      <c r="L203" s="252"/>
      <c r="M203" s="253"/>
      <c r="N203" s="254"/>
      <c r="O203" s="254"/>
      <c r="P203" s="254"/>
      <c r="Q203" s="254"/>
      <c r="R203" s="254"/>
      <c r="S203" s="254"/>
      <c r="T203" s="255"/>
      <c r="U203" s="14"/>
      <c r="V203" s="14"/>
      <c r="W203" s="14"/>
      <c r="X203" s="14"/>
      <c r="Y203" s="14"/>
      <c r="Z203" s="14"/>
      <c r="AA203" s="14"/>
      <c r="AB203" s="14"/>
      <c r="AC203" s="14"/>
      <c r="AD203" s="14"/>
      <c r="AE203" s="14"/>
      <c r="AT203" s="256" t="s">
        <v>139</v>
      </c>
      <c r="AU203" s="256" t="s">
        <v>83</v>
      </c>
      <c r="AV203" s="14" t="s">
        <v>133</v>
      </c>
      <c r="AW203" s="14" t="s">
        <v>35</v>
      </c>
      <c r="AX203" s="14" t="s">
        <v>81</v>
      </c>
      <c r="AY203" s="256" t="s">
        <v>126</v>
      </c>
    </row>
    <row r="204" s="2" customFormat="1" ht="24.15" customHeight="1">
      <c r="A204" s="41"/>
      <c r="B204" s="42"/>
      <c r="C204" s="215" t="s">
        <v>275</v>
      </c>
      <c r="D204" s="215" t="s">
        <v>128</v>
      </c>
      <c r="E204" s="216" t="s">
        <v>83</v>
      </c>
      <c r="F204" s="217" t="s">
        <v>314</v>
      </c>
      <c r="G204" s="218" t="s">
        <v>176</v>
      </c>
      <c r="H204" s="219">
        <v>1</v>
      </c>
      <c r="I204" s="220"/>
      <c r="J204" s="221">
        <f>ROUND(I204*H204,2)</f>
        <v>0</v>
      </c>
      <c r="K204" s="217" t="s">
        <v>19</v>
      </c>
      <c r="L204" s="47"/>
      <c r="M204" s="222" t="s">
        <v>19</v>
      </c>
      <c r="N204" s="223" t="s">
        <v>45</v>
      </c>
      <c r="O204" s="87"/>
      <c r="P204" s="224">
        <f>O204*H204</f>
        <v>0</v>
      </c>
      <c r="Q204" s="224">
        <v>0</v>
      </c>
      <c r="R204" s="224">
        <f>Q204*H204</f>
        <v>0</v>
      </c>
      <c r="S204" s="224">
        <v>0</v>
      </c>
      <c r="T204" s="225">
        <f>S204*H204</f>
        <v>0</v>
      </c>
      <c r="U204" s="41"/>
      <c r="V204" s="41"/>
      <c r="W204" s="41"/>
      <c r="X204" s="41"/>
      <c r="Y204" s="41"/>
      <c r="Z204" s="41"/>
      <c r="AA204" s="41"/>
      <c r="AB204" s="41"/>
      <c r="AC204" s="41"/>
      <c r="AD204" s="41"/>
      <c r="AE204" s="41"/>
      <c r="AR204" s="226" t="s">
        <v>133</v>
      </c>
      <c r="AT204" s="226" t="s">
        <v>128</v>
      </c>
      <c r="AU204" s="226" t="s">
        <v>83</v>
      </c>
      <c r="AY204" s="20" t="s">
        <v>126</v>
      </c>
      <c r="BE204" s="227">
        <f>IF(N204="základní",J204,0)</f>
        <v>0</v>
      </c>
      <c r="BF204" s="227">
        <f>IF(N204="snížená",J204,0)</f>
        <v>0</v>
      </c>
      <c r="BG204" s="227">
        <f>IF(N204="zákl. přenesená",J204,0)</f>
        <v>0</v>
      </c>
      <c r="BH204" s="227">
        <f>IF(N204="sníž. přenesená",J204,0)</f>
        <v>0</v>
      </c>
      <c r="BI204" s="227">
        <f>IF(N204="nulová",J204,0)</f>
        <v>0</v>
      </c>
      <c r="BJ204" s="20" t="s">
        <v>81</v>
      </c>
      <c r="BK204" s="227">
        <f>ROUND(I204*H204,2)</f>
        <v>0</v>
      </c>
      <c r="BL204" s="20" t="s">
        <v>133</v>
      </c>
      <c r="BM204" s="226" t="s">
        <v>738</v>
      </c>
    </row>
    <row r="205" s="2" customFormat="1">
      <c r="A205" s="41"/>
      <c r="B205" s="42"/>
      <c r="C205" s="43"/>
      <c r="D205" s="228" t="s">
        <v>135</v>
      </c>
      <c r="E205" s="43"/>
      <c r="F205" s="229" t="s">
        <v>314</v>
      </c>
      <c r="G205" s="43"/>
      <c r="H205" s="43"/>
      <c r="I205" s="230"/>
      <c r="J205" s="43"/>
      <c r="K205" s="43"/>
      <c r="L205" s="47"/>
      <c r="M205" s="231"/>
      <c r="N205" s="232"/>
      <c r="O205" s="87"/>
      <c r="P205" s="87"/>
      <c r="Q205" s="87"/>
      <c r="R205" s="87"/>
      <c r="S205" s="87"/>
      <c r="T205" s="88"/>
      <c r="U205" s="41"/>
      <c r="V205" s="41"/>
      <c r="W205" s="41"/>
      <c r="X205" s="41"/>
      <c r="Y205" s="41"/>
      <c r="Z205" s="41"/>
      <c r="AA205" s="41"/>
      <c r="AB205" s="41"/>
      <c r="AC205" s="41"/>
      <c r="AD205" s="41"/>
      <c r="AE205" s="41"/>
      <c r="AT205" s="20" t="s">
        <v>135</v>
      </c>
      <c r="AU205" s="20" t="s">
        <v>83</v>
      </c>
    </row>
    <row r="206" s="13" customFormat="1">
      <c r="A206" s="13"/>
      <c r="B206" s="235"/>
      <c r="C206" s="236"/>
      <c r="D206" s="228" t="s">
        <v>139</v>
      </c>
      <c r="E206" s="237" t="s">
        <v>19</v>
      </c>
      <c r="F206" s="238" t="s">
        <v>287</v>
      </c>
      <c r="G206" s="236"/>
      <c r="H206" s="239">
        <v>1</v>
      </c>
      <c r="I206" s="240"/>
      <c r="J206" s="236"/>
      <c r="K206" s="236"/>
      <c r="L206" s="241"/>
      <c r="M206" s="242"/>
      <c r="N206" s="243"/>
      <c r="O206" s="243"/>
      <c r="P206" s="243"/>
      <c r="Q206" s="243"/>
      <c r="R206" s="243"/>
      <c r="S206" s="243"/>
      <c r="T206" s="244"/>
      <c r="U206" s="13"/>
      <c r="V206" s="13"/>
      <c r="W206" s="13"/>
      <c r="X206" s="13"/>
      <c r="Y206" s="13"/>
      <c r="Z206" s="13"/>
      <c r="AA206" s="13"/>
      <c r="AB206" s="13"/>
      <c r="AC206" s="13"/>
      <c r="AD206" s="13"/>
      <c r="AE206" s="13"/>
      <c r="AT206" s="245" t="s">
        <v>139</v>
      </c>
      <c r="AU206" s="245" t="s">
        <v>83</v>
      </c>
      <c r="AV206" s="13" t="s">
        <v>83</v>
      </c>
      <c r="AW206" s="13" t="s">
        <v>35</v>
      </c>
      <c r="AX206" s="13" t="s">
        <v>74</v>
      </c>
      <c r="AY206" s="245" t="s">
        <v>126</v>
      </c>
    </row>
    <row r="207" s="14" customFormat="1">
      <c r="A207" s="14"/>
      <c r="B207" s="246"/>
      <c r="C207" s="247"/>
      <c r="D207" s="228" t="s">
        <v>139</v>
      </c>
      <c r="E207" s="248" t="s">
        <v>19</v>
      </c>
      <c r="F207" s="249" t="s">
        <v>142</v>
      </c>
      <c r="G207" s="247"/>
      <c r="H207" s="250">
        <v>1</v>
      </c>
      <c r="I207" s="251"/>
      <c r="J207" s="247"/>
      <c r="K207" s="247"/>
      <c r="L207" s="252"/>
      <c r="M207" s="279"/>
      <c r="N207" s="280"/>
      <c r="O207" s="280"/>
      <c r="P207" s="280"/>
      <c r="Q207" s="280"/>
      <c r="R207" s="280"/>
      <c r="S207" s="280"/>
      <c r="T207" s="281"/>
      <c r="U207" s="14"/>
      <c r="V207" s="14"/>
      <c r="W207" s="14"/>
      <c r="X207" s="14"/>
      <c r="Y207" s="14"/>
      <c r="Z207" s="14"/>
      <c r="AA207" s="14"/>
      <c r="AB207" s="14"/>
      <c r="AC207" s="14"/>
      <c r="AD207" s="14"/>
      <c r="AE207" s="14"/>
      <c r="AT207" s="256" t="s">
        <v>139</v>
      </c>
      <c r="AU207" s="256" t="s">
        <v>83</v>
      </c>
      <c r="AV207" s="14" t="s">
        <v>133</v>
      </c>
      <c r="AW207" s="14" t="s">
        <v>35</v>
      </c>
      <c r="AX207" s="14" t="s">
        <v>81</v>
      </c>
      <c r="AY207" s="256" t="s">
        <v>126</v>
      </c>
    </row>
    <row r="208" s="2" customFormat="1" ht="6.96" customHeight="1">
      <c r="A208" s="41"/>
      <c r="B208" s="62"/>
      <c r="C208" s="63"/>
      <c r="D208" s="63"/>
      <c r="E208" s="63"/>
      <c r="F208" s="63"/>
      <c r="G208" s="63"/>
      <c r="H208" s="63"/>
      <c r="I208" s="63"/>
      <c r="J208" s="63"/>
      <c r="K208" s="63"/>
      <c r="L208" s="47"/>
      <c r="M208" s="41"/>
      <c r="O208" s="41"/>
      <c r="P208" s="41"/>
      <c r="Q208" s="41"/>
      <c r="R208" s="41"/>
      <c r="S208" s="41"/>
      <c r="T208" s="41"/>
      <c r="U208" s="41"/>
      <c r="V208" s="41"/>
      <c r="W208" s="41"/>
      <c r="X208" s="41"/>
      <c r="Y208" s="41"/>
      <c r="Z208" s="41"/>
      <c r="AA208" s="41"/>
      <c r="AB208" s="41"/>
      <c r="AC208" s="41"/>
      <c r="AD208" s="41"/>
      <c r="AE208" s="41"/>
    </row>
  </sheetData>
  <sheetProtection sheet="1" autoFilter="0" formatColumns="0" formatRows="0" objects="1" scenarios="1" spinCount="100000" saltValue="B6t19Z/HA7NjMc1lB8xYQ/DD43eKM3Z4J1BMx1/gEDEr7a5D76xrZYhjD+kwOApFP1gQiNenjBVr2bjPA1hdZA==" hashValue="HcaA+0bCcClhzz7qJ5dpY8NuUBtRtRR5LN2GwHndlGCZJVykNRqMGAkmBZ9Z0FPe0OUqAgvBvB0hIDR9biejEA==" algorithmName="SHA-512" password="CC35"/>
  <autoFilter ref="C82:K207"/>
  <mergeCells count="9">
    <mergeCell ref="E7:H7"/>
    <mergeCell ref="E9:H9"/>
    <mergeCell ref="E18:H18"/>
    <mergeCell ref="E27:H27"/>
    <mergeCell ref="E48:H48"/>
    <mergeCell ref="E50:H50"/>
    <mergeCell ref="E73:H73"/>
    <mergeCell ref="E75:H75"/>
    <mergeCell ref="L2:V2"/>
  </mergeCells>
  <hyperlinks>
    <hyperlink ref="F88" r:id="rId1" display="https://podminky.urs.cz/item/CS_URS_2024_01/122251101"/>
    <hyperlink ref="F94" r:id="rId2" display="https://podminky.urs.cz/item/CS_URS_2024_01/162251101"/>
    <hyperlink ref="F100" r:id="rId3" display="https://podminky.urs.cz/item/CS_URS_2024_01/162751117"/>
    <hyperlink ref="F107" r:id="rId4" display="https://podminky.urs.cz/item/CS_URS_2024_01/162751119"/>
    <hyperlink ref="F114" r:id="rId5" display="https://podminky.urs.cz/item/CS_URS_2024_01/167151101"/>
    <hyperlink ref="F126" r:id="rId6" display="https://podminky.urs.cz/item/CS_URS_2024_01/171201231"/>
    <hyperlink ref="F133" r:id="rId7" display="https://podminky.urs.cz/item/CS_URS_2024_01/174151101"/>
    <hyperlink ref="F143" r:id="rId8" display="https://podminky.urs.cz/item/CS_URS_2024_01/961043111"/>
    <hyperlink ref="F148" r:id="rId9" display="https://podminky.urs.cz/item/CS_URS_2024_01/981011416"/>
    <hyperlink ref="F162" r:id="rId10" display="https://podminky.urs.cz/item/CS_URS_2024_01/997006006"/>
    <hyperlink ref="F167" r:id="rId11" display="https://podminky.urs.cz/item/CS_URS_2024_01/997006511"/>
    <hyperlink ref="F173" r:id="rId12" display="https://podminky.urs.cz/item/CS_URS_2024_01/997006512.1"/>
    <hyperlink ref="F185" r:id="rId13" display="https://podminky.urs.cz/item/CS_URS_2024_01/997006551.1"/>
    <hyperlink ref="F188" r:id="rId14" display="https://podminky.urs.cz/item/CS_URS_2024_01/997013212"/>
    <hyperlink ref="F191" r:id="rId15" display="https://podminky.urs.cz/item/CS_URS_2024_01/997013631"/>
    <hyperlink ref="F196" r:id="rId16" display="https://podminky.urs.cz/item/CS_URS_2024_01/997013804"/>
    <hyperlink ref="F201" r:id="rId17" display="https://podminky.urs.cz/item/CS_URS_2024_01/997013873"/>
  </hyperlinks>
  <pageMargins left="0.39375" right="0.39375" top="0.39375" bottom="0.39375" header="0" footer="0"/>
  <pageSetup paperSize="9" orientation="portrait" blackAndWhite="1" fitToHeight="100"/>
  <headerFooter>
    <oddFooter>&amp;CStrana &amp;P z &amp;N</oddFooter>
  </headerFooter>
  <drawing r:id="rId18"/>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96</v>
      </c>
    </row>
    <row r="3" s="1" customFormat="1" ht="6.96" customHeight="1">
      <c r="B3" s="141"/>
      <c r="C3" s="142"/>
      <c r="D3" s="142"/>
      <c r="E3" s="142"/>
      <c r="F3" s="142"/>
      <c r="G3" s="142"/>
      <c r="H3" s="142"/>
      <c r="I3" s="142"/>
      <c r="J3" s="142"/>
      <c r="K3" s="142"/>
      <c r="L3" s="23"/>
      <c r="AT3" s="20" t="s">
        <v>83</v>
      </c>
    </row>
    <row r="4" s="1" customFormat="1" ht="24.96" customHeight="1">
      <c r="B4" s="23"/>
      <c r="D4" s="143" t="s">
        <v>97</v>
      </c>
      <c r="L4" s="23"/>
      <c r="M4" s="144" t="s">
        <v>10</v>
      </c>
      <c r="AT4" s="20" t="s">
        <v>4</v>
      </c>
    </row>
    <row r="5" s="1" customFormat="1" ht="6.96" customHeight="1">
      <c r="B5" s="23"/>
      <c r="L5" s="23"/>
    </row>
    <row r="6" s="1" customFormat="1" ht="12" customHeight="1">
      <c r="B6" s="23"/>
      <c r="D6" s="145" t="s">
        <v>16</v>
      </c>
      <c r="L6" s="23"/>
    </row>
    <row r="7" s="1" customFormat="1" ht="26.25" customHeight="1">
      <c r="B7" s="23"/>
      <c r="E7" s="146" t="str">
        <f>'Rekapitulace stavby'!K6</f>
        <v>TRANSFORMACE DOMOVA ČERNOVICE - LIDMAŇ II.- TELČ – DEMOLICE STÁVAJÍCÍHO OBJEKTU STODOLY</v>
      </c>
      <c r="F7" s="145"/>
      <c r="G7" s="145"/>
      <c r="H7" s="145"/>
      <c r="L7" s="23"/>
    </row>
    <row r="8" s="2" customFormat="1" ht="12" customHeight="1">
      <c r="A8" s="41"/>
      <c r="B8" s="47"/>
      <c r="C8" s="41"/>
      <c r="D8" s="145" t="s">
        <v>98</v>
      </c>
      <c r="E8" s="41"/>
      <c r="F8" s="41"/>
      <c r="G8" s="41"/>
      <c r="H8" s="41"/>
      <c r="I8" s="41"/>
      <c r="J8" s="41"/>
      <c r="K8" s="41"/>
      <c r="L8" s="147"/>
      <c r="S8" s="41"/>
      <c r="T8" s="41"/>
      <c r="U8" s="41"/>
      <c r="V8" s="41"/>
      <c r="W8" s="41"/>
      <c r="X8" s="41"/>
      <c r="Y8" s="41"/>
      <c r="Z8" s="41"/>
      <c r="AA8" s="41"/>
      <c r="AB8" s="41"/>
      <c r="AC8" s="41"/>
      <c r="AD8" s="41"/>
      <c r="AE8" s="41"/>
    </row>
    <row r="9" s="2" customFormat="1" ht="16.5" customHeight="1">
      <c r="A9" s="41"/>
      <c r="B9" s="47"/>
      <c r="C9" s="41"/>
      <c r="D9" s="41"/>
      <c r="E9" s="148" t="s">
        <v>739</v>
      </c>
      <c r="F9" s="41"/>
      <c r="G9" s="41"/>
      <c r="H9" s="41"/>
      <c r="I9" s="41"/>
      <c r="J9" s="41"/>
      <c r="K9" s="41"/>
      <c r="L9" s="147"/>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47"/>
      <c r="S10" s="41"/>
      <c r="T10" s="41"/>
      <c r="U10" s="41"/>
      <c r="V10" s="41"/>
      <c r="W10" s="41"/>
      <c r="X10" s="41"/>
      <c r="Y10" s="41"/>
      <c r="Z10" s="41"/>
      <c r="AA10" s="41"/>
      <c r="AB10" s="41"/>
      <c r="AC10" s="41"/>
      <c r="AD10" s="41"/>
      <c r="AE10" s="41"/>
    </row>
    <row r="11" s="2" customFormat="1" ht="12" customHeight="1">
      <c r="A11" s="41"/>
      <c r="B11" s="47"/>
      <c r="C11" s="41"/>
      <c r="D11" s="145" t="s">
        <v>18</v>
      </c>
      <c r="E11" s="41"/>
      <c r="F11" s="136" t="s">
        <v>19</v>
      </c>
      <c r="G11" s="41"/>
      <c r="H11" s="41"/>
      <c r="I11" s="145" t="s">
        <v>20</v>
      </c>
      <c r="J11" s="136" t="s">
        <v>19</v>
      </c>
      <c r="K11" s="41"/>
      <c r="L11" s="147"/>
      <c r="S11" s="41"/>
      <c r="T11" s="41"/>
      <c r="U11" s="41"/>
      <c r="V11" s="41"/>
      <c r="W11" s="41"/>
      <c r="X11" s="41"/>
      <c r="Y11" s="41"/>
      <c r="Z11" s="41"/>
      <c r="AA11" s="41"/>
      <c r="AB11" s="41"/>
      <c r="AC11" s="41"/>
      <c r="AD11" s="41"/>
      <c r="AE11" s="41"/>
    </row>
    <row r="12" s="2" customFormat="1" ht="12" customHeight="1">
      <c r="A12" s="41"/>
      <c r="B12" s="47"/>
      <c r="C12" s="41"/>
      <c r="D12" s="145" t="s">
        <v>21</v>
      </c>
      <c r="E12" s="41"/>
      <c r="F12" s="136" t="s">
        <v>22</v>
      </c>
      <c r="G12" s="41"/>
      <c r="H12" s="41"/>
      <c r="I12" s="145" t="s">
        <v>23</v>
      </c>
      <c r="J12" s="149" t="str">
        <f>'Rekapitulace stavby'!AN8</f>
        <v>27. 2. 2024</v>
      </c>
      <c r="K12" s="41"/>
      <c r="L12" s="147"/>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47"/>
      <c r="S13" s="41"/>
      <c r="T13" s="41"/>
      <c r="U13" s="41"/>
      <c r="V13" s="41"/>
      <c r="W13" s="41"/>
      <c r="X13" s="41"/>
      <c r="Y13" s="41"/>
      <c r="Z13" s="41"/>
      <c r="AA13" s="41"/>
      <c r="AB13" s="41"/>
      <c r="AC13" s="41"/>
      <c r="AD13" s="41"/>
      <c r="AE13" s="41"/>
    </row>
    <row r="14" s="2" customFormat="1" ht="12" customHeight="1">
      <c r="A14" s="41"/>
      <c r="B14" s="47"/>
      <c r="C14" s="41"/>
      <c r="D14" s="145" t="s">
        <v>25</v>
      </c>
      <c r="E14" s="41"/>
      <c r="F14" s="41"/>
      <c r="G14" s="41"/>
      <c r="H14" s="41"/>
      <c r="I14" s="145" t="s">
        <v>26</v>
      </c>
      <c r="J14" s="136" t="s">
        <v>19</v>
      </c>
      <c r="K14" s="41"/>
      <c r="L14" s="147"/>
      <c r="S14" s="41"/>
      <c r="T14" s="41"/>
      <c r="U14" s="41"/>
      <c r="V14" s="41"/>
      <c r="W14" s="41"/>
      <c r="X14" s="41"/>
      <c r="Y14" s="41"/>
      <c r="Z14" s="41"/>
      <c r="AA14" s="41"/>
      <c r="AB14" s="41"/>
      <c r="AC14" s="41"/>
      <c r="AD14" s="41"/>
      <c r="AE14" s="41"/>
    </row>
    <row r="15" s="2" customFormat="1" ht="18" customHeight="1">
      <c r="A15" s="41"/>
      <c r="B15" s="47"/>
      <c r="C15" s="41"/>
      <c r="D15" s="41"/>
      <c r="E15" s="136" t="s">
        <v>27</v>
      </c>
      <c r="F15" s="41"/>
      <c r="G15" s="41"/>
      <c r="H15" s="41"/>
      <c r="I15" s="145" t="s">
        <v>28</v>
      </c>
      <c r="J15" s="136" t="s">
        <v>19</v>
      </c>
      <c r="K15" s="41"/>
      <c r="L15" s="147"/>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47"/>
      <c r="S16" s="41"/>
      <c r="T16" s="41"/>
      <c r="U16" s="41"/>
      <c r="V16" s="41"/>
      <c r="W16" s="41"/>
      <c r="X16" s="41"/>
      <c r="Y16" s="41"/>
      <c r="Z16" s="41"/>
      <c r="AA16" s="41"/>
      <c r="AB16" s="41"/>
      <c r="AC16" s="41"/>
      <c r="AD16" s="41"/>
      <c r="AE16" s="41"/>
    </row>
    <row r="17" s="2" customFormat="1" ht="12" customHeight="1">
      <c r="A17" s="41"/>
      <c r="B17" s="47"/>
      <c r="C17" s="41"/>
      <c r="D17" s="145" t="s">
        <v>29</v>
      </c>
      <c r="E17" s="41"/>
      <c r="F17" s="41"/>
      <c r="G17" s="41"/>
      <c r="H17" s="41"/>
      <c r="I17" s="145" t="s">
        <v>26</v>
      </c>
      <c r="J17" s="36" t="str">
        <f>'Rekapitulace stavby'!AN13</f>
        <v>Vyplň údaj</v>
      </c>
      <c r="K17" s="41"/>
      <c r="L17" s="147"/>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36"/>
      <c r="G18" s="136"/>
      <c r="H18" s="136"/>
      <c r="I18" s="145" t="s">
        <v>28</v>
      </c>
      <c r="J18" s="36" t="str">
        <f>'Rekapitulace stavby'!AN14</f>
        <v>Vyplň údaj</v>
      </c>
      <c r="K18" s="41"/>
      <c r="L18" s="147"/>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47"/>
      <c r="S19" s="41"/>
      <c r="T19" s="41"/>
      <c r="U19" s="41"/>
      <c r="V19" s="41"/>
      <c r="W19" s="41"/>
      <c r="X19" s="41"/>
      <c r="Y19" s="41"/>
      <c r="Z19" s="41"/>
      <c r="AA19" s="41"/>
      <c r="AB19" s="41"/>
      <c r="AC19" s="41"/>
      <c r="AD19" s="41"/>
      <c r="AE19" s="41"/>
    </row>
    <row r="20" s="2" customFormat="1" ht="12" customHeight="1">
      <c r="A20" s="41"/>
      <c r="B20" s="47"/>
      <c r="C20" s="41"/>
      <c r="D20" s="145" t="s">
        <v>31</v>
      </c>
      <c r="E20" s="41"/>
      <c r="F20" s="41"/>
      <c r="G20" s="41"/>
      <c r="H20" s="41"/>
      <c r="I20" s="145" t="s">
        <v>26</v>
      </c>
      <c r="J20" s="136" t="s">
        <v>32</v>
      </c>
      <c r="K20" s="41"/>
      <c r="L20" s="147"/>
      <c r="S20" s="41"/>
      <c r="T20" s="41"/>
      <c r="U20" s="41"/>
      <c r="V20" s="41"/>
      <c r="W20" s="41"/>
      <c r="X20" s="41"/>
      <c r="Y20" s="41"/>
      <c r="Z20" s="41"/>
      <c r="AA20" s="41"/>
      <c r="AB20" s="41"/>
      <c r="AC20" s="41"/>
      <c r="AD20" s="41"/>
      <c r="AE20" s="41"/>
    </row>
    <row r="21" s="2" customFormat="1" ht="18" customHeight="1">
      <c r="A21" s="41"/>
      <c r="B21" s="47"/>
      <c r="C21" s="41"/>
      <c r="D21" s="41"/>
      <c r="E21" s="136" t="s">
        <v>33</v>
      </c>
      <c r="F21" s="41"/>
      <c r="G21" s="41"/>
      <c r="H21" s="41"/>
      <c r="I21" s="145" t="s">
        <v>28</v>
      </c>
      <c r="J21" s="136" t="s">
        <v>34</v>
      </c>
      <c r="K21" s="41"/>
      <c r="L21" s="147"/>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47"/>
      <c r="S22" s="41"/>
      <c r="T22" s="41"/>
      <c r="U22" s="41"/>
      <c r="V22" s="41"/>
      <c r="W22" s="41"/>
      <c r="X22" s="41"/>
      <c r="Y22" s="41"/>
      <c r="Z22" s="41"/>
      <c r="AA22" s="41"/>
      <c r="AB22" s="41"/>
      <c r="AC22" s="41"/>
      <c r="AD22" s="41"/>
      <c r="AE22" s="41"/>
    </row>
    <row r="23" s="2" customFormat="1" ht="12" customHeight="1">
      <c r="A23" s="41"/>
      <c r="B23" s="47"/>
      <c r="C23" s="41"/>
      <c r="D23" s="145" t="s">
        <v>36</v>
      </c>
      <c r="E23" s="41"/>
      <c r="F23" s="41"/>
      <c r="G23" s="41"/>
      <c r="H23" s="41"/>
      <c r="I23" s="145" t="s">
        <v>26</v>
      </c>
      <c r="J23" s="136" t="str">
        <f>IF('Rekapitulace stavby'!AN19="","",'Rekapitulace stavby'!AN19)</f>
        <v/>
      </c>
      <c r="K23" s="41"/>
      <c r="L23" s="147"/>
      <c r="S23" s="41"/>
      <c r="T23" s="41"/>
      <c r="U23" s="41"/>
      <c r="V23" s="41"/>
      <c r="W23" s="41"/>
      <c r="X23" s="41"/>
      <c r="Y23" s="41"/>
      <c r="Z23" s="41"/>
      <c r="AA23" s="41"/>
      <c r="AB23" s="41"/>
      <c r="AC23" s="41"/>
      <c r="AD23" s="41"/>
      <c r="AE23" s="41"/>
    </row>
    <row r="24" s="2" customFormat="1" ht="18" customHeight="1">
      <c r="A24" s="41"/>
      <c r="B24" s="47"/>
      <c r="C24" s="41"/>
      <c r="D24" s="41"/>
      <c r="E24" s="136" t="str">
        <f>IF('Rekapitulace stavby'!E20="","",'Rekapitulace stavby'!E20)</f>
        <v xml:space="preserve"> </v>
      </c>
      <c r="F24" s="41"/>
      <c r="G24" s="41"/>
      <c r="H24" s="41"/>
      <c r="I24" s="145" t="s">
        <v>28</v>
      </c>
      <c r="J24" s="136" t="str">
        <f>IF('Rekapitulace stavby'!AN20="","",'Rekapitulace stavby'!AN20)</f>
        <v/>
      </c>
      <c r="K24" s="41"/>
      <c r="L24" s="147"/>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47"/>
      <c r="S25" s="41"/>
      <c r="T25" s="41"/>
      <c r="U25" s="41"/>
      <c r="V25" s="41"/>
      <c r="W25" s="41"/>
      <c r="X25" s="41"/>
      <c r="Y25" s="41"/>
      <c r="Z25" s="41"/>
      <c r="AA25" s="41"/>
      <c r="AB25" s="41"/>
      <c r="AC25" s="41"/>
      <c r="AD25" s="41"/>
      <c r="AE25" s="41"/>
    </row>
    <row r="26" s="2" customFormat="1" ht="12" customHeight="1">
      <c r="A26" s="41"/>
      <c r="B26" s="47"/>
      <c r="C26" s="41"/>
      <c r="D26" s="145" t="s">
        <v>38</v>
      </c>
      <c r="E26" s="41"/>
      <c r="F26" s="41"/>
      <c r="G26" s="41"/>
      <c r="H26" s="41"/>
      <c r="I26" s="41"/>
      <c r="J26" s="41"/>
      <c r="K26" s="41"/>
      <c r="L26" s="147"/>
      <c r="S26" s="41"/>
      <c r="T26" s="41"/>
      <c r="U26" s="41"/>
      <c r="V26" s="41"/>
      <c r="W26" s="41"/>
      <c r="X26" s="41"/>
      <c r="Y26" s="41"/>
      <c r="Z26" s="41"/>
      <c r="AA26" s="41"/>
      <c r="AB26" s="41"/>
      <c r="AC26" s="41"/>
      <c r="AD26" s="41"/>
      <c r="AE26" s="41"/>
    </row>
    <row r="27" s="8" customFormat="1" ht="16.5" customHeight="1">
      <c r="A27" s="150"/>
      <c r="B27" s="151"/>
      <c r="C27" s="150"/>
      <c r="D27" s="150"/>
      <c r="E27" s="152" t="s">
        <v>19</v>
      </c>
      <c r="F27" s="152"/>
      <c r="G27" s="152"/>
      <c r="H27" s="152"/>
      <c r="I27" s="150"/>
      <c r="J27" s="150"/>
      <c r="K27" s="150"/>
      <c r="L27" s="153"/>
      <c r="S27" s="150"/>
      <c r="T27" s="150"/>
      <c r="U27" s="150"/>
      <c r="V27" s="150"/>
      <c r="W27" s="150"/>
      <c r="X27" s="150"/>
      <c r="Y27" s="150"/>
      <c r="Z27" s="150"/>
      <c r="AA27" s="150"/>
      <c r="AB27" s="150"/>
      <c r="AC27" s="150"/>
      <c r="AD27" s="150"/>
      <c r="AE27" s="150"/>
    </row>
    <row r="28" s="2" customFormat="1" ht="6.96" customHeight="1">
      <c r="A28" s="41"/>
      <c r="B28" s="47"/>
      <c r="C28" s="41"/>
      <c r="D28" s="41"/>
      <c r="E28" s="41"/>
      <c r="F28" s="41"/>
      <c r="G28" s="41"/>
      <c r="H28" s="41"/>
      <c r="I28" s="41"/>
      <c r="J28" s="41"/>
      <c r="K28" s="41"/>
      <c r="L28" s="147"/>
      <c r="S28" s="41"/>
      <c r="T28" s="41"/>
      <c r="U28" s="41"/>
      <c r="V28" s="41"/>
      <c r="W28" s="41"/>
      <c r="X28" s="41"/>
      <c r="Y28" s="41"/>
      <c r="Z28" s="41"/>
      <c r="AA28" s="41"/>
      <c r="AB28" s="41"/>
      <c r="AC28" s="41"/>
      <c r="AD28" s="41"/>
      <c r="AE28" s="41"/>
    </row>
    <row r="29" s="2" customFormat="1" ht="6.96" customHeight="1">
      <c r="A29" s="41"/>
      <c r="B29" s="47"/>
      <c r="C29" s="41"/>
      <c r="D29" s="154"/>
      <c r="E29" s="154"/>
      <c r="F29" s="154"/>
      <c r="G29" s="154"/>
      <c r="H29" s="154"/>
      <c r="I29" s="154"/>
      <c r="J29" s="154"/>
      <c r="K29" s="154"/>
      <c r="L29" s="147"/>
      <c r="S29" s="41"/>
      <c r="T29" s="41"/>
      <c r="U29" s="41"/>
      <c r="V29" s="41"/>
      <c r="W29" s="41"/>
      <c r="X29" s="41"/>
      <c r="Y29" s="41"/>
      <c r="Z29" s="41"/>
      <c r="AA29" s="41"/>
      <c r="AB29" s="41"/>
      <c r="AC29" s="41"/>
      <c r="AD29" s="41"/>
      <c r="AE29" s="41"/>
    </row>
    <row r="30" s="2" customFormat="1" ht="25.44" customHeight="1">
      <c r="A30" s="41"/>
      <c r="B30" s="47"/>
      <c r="C30" s="41"/>
      <c r="D30" s="155" t="s">
        <v>40</v>
      </c>
      <c r="E30" s="41"/>
      <c r="F30" s="41"/>
      <c r="G30" s="41"/>
      <c r="H30" s="41"/>
      <c r="I30" s="41"/>
      <c r="J30" s="156">
        <f>ROUND(J86, 2)</f>
        <v>0</v>
      </c>
      <c r="K30" s="41"/>
      <c r="L30" s="147"/>
      <c r="S30" s="41"/>
      <c r="T30" s="41"/>
      <c r="U30" s="41"/>
      <c r="V30" s="41"/>
      <c r="W30" s="41"/>
      <c r="X30" s="41"/>
      <c r="Y30" s="41"/>
      <c r="Z30" s="41"/>
      <c r="AA30" s="41"/>
      <c r="AB30" s="41"/>
      <c r="AC30" s="41"/>
      <c r="AD30" s="41"/>
      <c r="AE30" s="41"/>
    </row>
    <row r="31" s="2" customFormat="1" ht="6.96" customHeight="1">
      <c r="A31" s="41"/>
      <c r="B31" s="47"/>
      <c r="C31" s="41"/>
      <c r="D31" s="154"/>
      <c r="E31" s="154"/>
      <c r="F31" s="154"/>
      <c r="G31" s="154"/>
      <c r="H31" s="154"/>
      <c r="I31" s="154"/>
      <c r="J31" s="154"/>
      <c r="K31" s="154"/>
      <c r="L31" s="147"/>
      <c r="S31" s="41"/>
      <c r="T31" s="41"/>
      <c r="U31" s="41"/>
      <c r="V31" s="41"/>
      <c r="W31" s="41"/>
      <c r="X31" s="41"/>
      <c r="Y31" s="41"/>
      <c r="Z31" s="41"/>
      <c r="AA31" s="41"/>
      <c r="AB31" s="41"/>
      <c r="AC31" s="41"/>
      <c r="AD31" s="41"/>
      <c r="AE31" s="41"/>
    </row>
    <row r="32" s="2" customFormat="1" ht="14.4" customHeight="1">
      <c r="A32" s="41"/>
      <c r="B32" s="47"/>
      <c r="C32" s="41"/>
      <c r="D32" s="41"/>
      <c r="E32" s="41"/>
      <c r="F32" s="157" t="s">
        <v>42</v>
      </c>
      <c r="G32" s="41"/>
      <c r="H32" s="41"/>
      <c r="I32" s="157" t="s">
        <v>41</v>
      </c>
      <c r="J32" s="157" t="s">
        <v>43</v>
      </c>
      <c r="K32" s="41"/>
      <c r="L32" s="147"/>
      <c r="S32" s="41"/>
      <c r="T32" s="41"/>
      <c r="U32" s="41"/>
      <c r="V32" s="41"/>
      <c r="W32" s="41"/>
      <c r="X32" s="41"/>
      <c r="Y32" s="41"/>
      <c r="Z32" s="41"/>
      <c r="AA32" s="41"/>
      <c r="AB32" s="41"/>
      <c r="AC32" s="41"/>
      <c r="AD32" s="41"/>
      <c r="AE32" s="41"/>
    </row>
    <row r="33" s="2" customFormat="1" ht="14.4" customHeight="1">
      <c r="A33" s="41"/>
      <c r="B33" s="47"/>
      <c r="C33" s="41"/>
      <c r="D33" s="158" t="s">
        <v>44</v>
      </c>
      <c r="E33" s="145" t="s">
        <v>45</v>
      </c>
      <c r="F33" s="159">
        <f>ROUND((SUM(BE86:BE121)),  2)</f>
        <v>0</v>
      </c>
      <c r="G33" s="41"/>
      <c r="H33" s="41"/>
      <c r="I33" s="160">
        <v>0.20999999999999999</v>
      </c>
      <c r="J33" s="159">
        <f>ROUND(((SUM(BE86:BE121))*I33),  2)</f>
        <v>0</v>
      </c>
      <c r="K33" s="41"/>
      <c r="L33" s="147"/>
      <c r="S33" s="41"/>
      <c r="T33" s="41"/>
      <c r="U33" s="41"/>
      <c r="V33" s="41"/>
      <c r="W33" s="41"/>
      <c r="X33" s="41"/>
      <c r="Y33" s="41"/>
      <c r="Z33" s="41"/>
      <c r="AA33" s="41"/>
      <c r="AB33" s="41"/>
      <c r="AC33" s="41"/>
      <c r="AD33" s="41"/>
      <c r="AE33" s="41"/>
    </row>
    <row r="34" s="2" customFormat="1" ht="14.4" customHeight="1">
      <c r="A34" s="41"/>
      <c r="B34" s="47"/>
      <c r="C34" s="41"/>
      <c r="D34" s="41"/>
      <c r="E34" s="145" t="s">
        <v>46</v>
      </c>
      <c r="F34" s="159">
        <f>ROUND((SUM(BF86:BF121)),  2)</f>
        <v>0</v>
      </c>
      <c r="G34" s="41"/>
      <c r="H34" s="41"/>
      <c r="I34" s="160">
        <v>0.12</v>
      </c>
      <c r="J34" s="159">
        <f>ROUND(((SUM(BF86:BF121))*I34),  2)</f>
        <v>0</v>
      </c>
      <c r="K34" s="41"/>
      <c r="L34" s="147"/>
      <c r="S34" s="41"/>
      <c r="T34" s="41"/>
      <c r="U34" s="41"/>
      <c r="V34" s="41"/>
      <c r="W34" s="41"/>
      <c r="X34" s="41"/>
      <c r="Y34" s="41"/>
      <c r="Z34" s="41"/>
      <c r="AA34" s="41"/>
      <c r="AB34" s="41"/>
      <c r="AC34" s="41"/>
      <c r="AD34" s="41"/>
      <c r="AE34" s="41"/>
    </row>
    <row r="35" hidden="1" s="2" customFormat="1" ht="14.4" customHeight="1">
      <c r="A35" s="41"/>
      <c r="B35" s="47"/>
      <c r="C35" s="41"/>
      <c r="D35" s="41"/>
      <c r="E35" s="145" t="s">
        <v>47</v>
      </c>
      <c r="F35" s="159">
        <f>ROUND((SUM(BG86:BG121)),  2)</f>
        <v>0</v>
      </c>
      <c r="G35" s="41"/>
      <c r="H35" s="41"/>
      <c r="I35" s="160">
        <v>0.20999999999999999</v>
      </c>
      <c r="J35" s="159">
        <f>0</f>
        <v>0</v>
      </c>
      <c r="K35" s="41"/>
      <c r="L35" s="147"/>
      <c r="S35" s="41"/>
      <c r="T35" s="41"/>
      <c r="U35" s="41"/>
      <c r="V35" s="41"/>
      <c r="W35" s="41"/>
      <c r="X35" s="41"/>
      <c r="Y35" s="41"/>
      <c r="Z35" s="41"/>
      <c r="AA35" s="41"/>
      <c r="AB35" s="41"/>
      <c r="AC35" s="41"/>
      <c r="AD35" s="41"/>
      <c r="AE35" s="41"/>
    </row>
    <row r="36" hidden="1" s="2" customFormat="1" ht="14.4" customHeight="1">
      <c r="A36" s="41"/>
      <c r="B36" s="47"/>
      <c r="C36" s="41"/>
      <c r="D36" s="41"/>
      <c r="E36" s="145" t="s">
        <v>48</v>
      </c>
      <c r="F36" s="159">
        <f>ROUND((SUM(BH86:BH121)),  2)</f>
        <v>0</v>
      </c>
      <c r="G36" s="41"/>
      <c r="H36" s="41"/>
      <c r="I36" s="160">
        <v>0.12</v>
      </c>
      <c r="J36" s="159">
        <f>0</f>
        <v>0</v>
      </c>
      <c r="K36" s="41"/>
      <c r="L36" s="147"/>
      <c r="S36" s="41"/>
      <c r="T36" s="41"/>
      <c r="U36" s="41"/>
      <c r="V36" s="41"/>
      <c r="W36" s="41"/>
      <c r="X36" s="41"/>
      <c r="Y36" s="41"/>
      <c r="Z36" s="41"/>
      <c r="AA36" s="41"/>
      <c r="AB36" s="41"/>
      <c r="AC36" s="41"/>
      <c r="AD36" s="41"/>
      <c r="AE36" s="41"/>
    </row>
    <row r="37" hidden="1" s="2" customFormat="1" ht="14.4" customHeight="1">
      <c r="A37" s="41"/>
      <c r="B37" s="47"/>
      <c r="C37" s="41"/>
      <c r="D37" s="41"/>
      <c r="E37" s="145" t="s">
        <v>49</v>
      </c>
      <c r="F37" s="159">
        <f>ROUND((SUM(BI86:BI121)),  2)</f>
        <v>0</v>
      </c>
      <c r="G37" s="41"/>
      <c r="H37" s="41"/>
      <c r="I37" s="160">
        <v>0</v>
      </c>
      <c r="J37" s="159">
        <f>0</f>
        <v>0</v>
      </c>
      <c r="K37" s="41"/>
      <c r="L37" s="147"/>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47"/>
      <c r="S38" s="41"/>
      <c r="T38" s="41"/>
      <c r="U38" s="41"/>
      <c r="V38" s="41"/>
      <c r="W38" s="41"/>
      <c r="X38" s="41"/>
      <c r="Y38" s="41"/>
      <c r="Z38" s="41"/>
      <c r="AA38" s="41"/>
      <c r="AB38" s="41"/>
      <c r="AC38" s="41"/>
      <c r="AD38" s="41"/>
      <c r="AE38" s="41"/>
    </row>
    <row r="39" s="2" customFormat="1" ht="25.44" customHeight="1">
      <c r="A39" s="41"/>
      <c r="B39" s="47"/>
      <c r="C39" s="161"/>
      <c r="D39" s="162" t="s">
        <v>50</v>
      </c>
      <c r="E39" s="163"/>
      <c r="F39" s="163"/>
      <c r="G39" s="164" t="s">
        <v>51</v>
      </c>
      <c r="H39" s="165" t="s">
        <v>52</v>
      </c>
      <c r="I39" s="163"/>
      <c r="J39" s="166">
        <f>SUM(J30:J37)</f>
        <v>0</v>
      </c>
      <c r="K39" s="167"/>
      <c r="L39" s="147"/>
      <c r="S39" s="41"/>
      <c r="T39" s="41"/>
      <c r="U39" s="41"/>
      <c r="V39" s="41"/>
      <c r="W39" s="41"/>
      <c r="X39" s="41"/>
      <c r="Y39" s="41"/>
      <c r="Z39" s="41"/>
      <c r="AA39" s="41"/>
      <c r="AB39" s="41"/>
      <c r="AC39" s="41"/>
      <c r="AD39" s="41"/>
      <c r="AE39" s="41"/>
    </row>
    <row r="40" s="2" customFormat="1" ht="14.4" customHeight="1">
      <c r="A40" s="41"/>
      <c r="B40" s="168"/>
      <c r="C40" s="169"/>
      <c r="D40" s="169"/>
      <c r="E40" s="169"/>
      <c r="F40" s="169"/>
      <c r="G40" s="169"/>
      <c r="H40" s="169"/>
      <c r="I40" s="169"/>
      <c r="J40" s="169"/>
      <c r="K40" s="169"/>
      <c r="L40" s="147"/>
      <c r="S40" s="41"/>
      <c r="T40" s="41"/>
      <c r="U40" s="41"/>
      <c r="V40" s="41"/>
      <c r="W40" s="41"/>
      <c r="X40" s="41"/>
      <c r="Y40" s="41"/>
      <c r="Z40" s="41"/>
      <c r="AA40" s="41"/>
      <c r="AB40" s="41"/>
      <c r="AC40" s="41"/>
      <c r="AD40" s="41"/>
      <c r="AE40" s="41"/>
    </row>
    <row r="44" s="2" customFormat="1" ht="6.96" customHeight="1">
      <c r="A44" s="41"/>
      <c r="B44" s="170"/>
      <c r="C44" s="171"/>
      <c r="D44" s="171"/>
      <c r="E44" s="171"/>
      <c r="F44" s="171"/>
      <c r="G44" s="171"/>
      <c r="H44" s="171"/>
      <c r="I44" s="171"/>
      <c r="J44" s="171"/>
      <c r="K44" s="171"/>
      <c r="L44" s="147"/>
      <c r="S44" s="41"/>
      <c r="T44" s="41"/>
      <c r="U44" s="41"/>
      <c r="V44" s="41"/>
      <c r="W44" s="41"/>
      <c r="X44" s="41"/>
      <c r="Y44" s="41"/>
      <c r="Z44" s="41"/>
      <c r="AA44" s="41"/>
      <c r="AB44" s="41"/>
      <c r="AC44" s="41"/>
      <c r="AD44" s="41"/>
      <c r="AE44" s="41"/>
    </row>
    <row r="45" s="2" customFormat="1" ht="24.96" customHeight="1">
      <c r="A45" s="41"/>
      <c r="B45" s="42"/>
      <c r="C45" s="26" t="s">
        <v>102</v>
      </c>
      <c r="D45" s="43"/>
      <c r="E45" s="43"/>
      <c r="F45" s="43"/>
      <c r="G45" s="43"/>
      <c r="H45" s="43"/>
      <c r="I45" s="43"/>
      <c r="J45" s="43"/>
      <c r="K45" s="43"/>
      <c r="L45" s="147"/>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47"/>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47"/>
      <c r="S47" s="41"/>
      <c r="T47" s="41"/>
      <c r="U47" s="41"/>
      <c r="V47" s="41"/>
      <c r="W47" s="41"/>
      <c r="X47" s="41"/>
      <c r="Y47" s="41"/>
      <c r="Z47" s="41"/>
      <c r="AA47" s="41"/>
      <c r="AB47" s="41"/>
      <c r="AC47" s="41"/>
      <c r="AD47" s="41"/>
      <c r="AE47" s="41"/>
    </row>
    <row r="48" s="2" customFormat="1" ht="26.25" customHeight="1">
      <c r="A48" s="41"/>
      <c r="B48" s="42"/>
      <c r="C48" s="43"/>
      <c r="D48" s="43"/>
      <c r="E48" s="172" t="str">
        <f>E7</f>
        <v>TRANSFORMACE DOMOVA ČERNOVICE - LIDMAŇ II.- TELČ – DEMOLICE STÁVAJÍCÍHO OBJEKTU STODOLY</v>
      </c>
      <c r="F48" s="35"/>
      <c r="G48" s="35"/>
      <c r="H48" s="35"/>
      <c r="I48" s="43"/>
      <c r="J48" s="43"/>
      <c r="K48" s="43"/>
      <c r="L48" s="147"/>
      <c r="S48" s="41"/>
      <c r="T48" s="41"/>
      <c r="U48" s="41"/>
      <c r="V48" s="41"/>
      <c r="W48" s="41"/>
      <c r="X48" s="41"/>
      <c r="Y48" s="41"/>
      <c r="Z48" s="41"/>
      <c r="AA48" s="41"/>
      <c r="AB48" s="41"/>
      <c r="AC48" s="41"/>
      <c r="AD48" s="41"/>
      <c r="AE48" s="41"/>
    </row>
    <row r="49" s="2" customFormat="1" ht="12" customHeight="1">
      <c r="A49" s="41"/>
      <c r="B49" s="42"/>
      <c r="C49" s="35" t="s">
        <v>98</v>
      </c>
      <c r="D49" s="43"/>
      <c r="E49" s="43"/>
      <c r="F49" s="43"/>
      <c r="G49" s="43"/>
      <c r="H49" s="43"/>
      <c r="I49" s="43"/>
      <c r="J49" s="43"/>
      <c r="K49" s="43"/>
      <c r="L49" s="147"/>
      <c r="S49" s="41"/>
      <c r="T49" s="41"/>
      <c r="U49" s="41"/>
      <c r="V49" s="41"/>
      <c r="W49" s="41"/>
      <c r="X49" s="41"/>
      <c r="Y49" s="41"/>
      <c r="Z49" s="41"/>
      <c r="AA49" s="41"/>
      <c r="AB49" s="41"/>
      <c r="AC49" s="41"/>
      <c r="AD49" s="41"/>
      <c r="AE49" s="41"/>
    </row>
    <row r="50" s="2" customFormat="1" ht="16.5" customHeight="1">
      <c r="A50" s="41"/>
      <c r="B50" s="42"/>
      <c r="C50" s="43"/>
      <c r="D50" s="43"/>
      <c r="E50" s="72" t="str">
        <f>E9</f>
        <v>VN a ON - Vedlejší náklady a ostatní náklady</v>
      </c>
      <c r="F50" s="43"/>
      <c r="G50" s="43"/>
      <c r="H50" s="43"/>
      <c r="I50" s="43"/>
      <c r="J50" s="43"/>
      <c r="K50" s="43"/>
      <c r="L50" s="147"/>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47"/>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Telč</v>
      </c>
      <c r="G52" s="43"/>
      <c r="H52" s="43"/>
      <c r="I52" s="35" t="s">
        <v>23</v>
      </c>
      <c r="J52" s="75" t="str">
        <f>IF(J12="","",J12)</f>
        <v>27. 2. 2024</v>
      </c>
      <c r="K52" s="43"/>
      <c r="L52" s="147"/>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47"/>
      <c r="S53" s="41"/>
      <c r="T53" s="41"/>
      <c r="U53" s="41"/>
      <c r="V53" s="41"/>
      <c r="W53" s="41"/>
      <c r="X53" s="41"/>
      <c r="Y53" s="41"/>
      <c r="Z53" s="41"/>
      <c r="AA53" s="41"/>
      <c r="AB53" s="41"/>
      <c r="AC53" s="41"/>
      <c r="AD53" s="41"/>
      <c r="AE53" s="41"/>
    </row>
    <row r="54" s="2" customFormat="1" ht="40.05" customHeight="1">
      <c r="A54" s="41"/>
      <c r="B54" s="42"/>
      <c r="C54" s="35" t="s">
        <v>25</v>
      </c>
      <c r="D54" s="43"/>
      <c r="E54" s="43"/>
      <c r="F54" s="30" t="str">
        <f>E15</f>
        <v>Kraj Vysočina, Žižkova 1882/57, 56 01 Jihlava</v>
      </c>
      <c r="G54" s="43"/>
      <c r="H54" s="43"/>
      <c r="I54" s="35" t="s">
        <v>31</v>
      </c>
      <c r="J54" s="39" t="str">
        <f>E21</f>
        <v xml:space="preserve">Artprojekt  Jihlava spol. s r.o., 586 01 Jihlava</v>
      </c>
      <c r="K54" s="43"/>
      <c r="L54" s="147"/>
      <c r="S54" s="41"/>
      <c r="T54" s="41"/>
      <c r="U54" s="41"/>
      <c r="V54" s="41"/>
      <c r="W54" s="41"/>
      <c r="X54" s="41"/>
      <c r="Y54" s="41"/>
      <c r="Z54" s="41"/>
      <c r="AA54" s="41"/>
      <c r="AB54" s="41"/>
      <c r="AC54" s="41"/>
      <c r="AD54" s="41"/>
      <c r="AE54" s="41"/>
    </row>
    <row r="55" s="2" customFormat="1" ht="15.15" customHeight="1">
      <c r="A55" s="41"/>
      <c r="B55" s="42"/>
      <c r="C55" s="35" t="s">
        <v>29</v>
      </c>
      <c r="D55" s="43"/>
      <c r="E55" s="43"/>
      <c r="F55" s="30" t="str">
        <f>IF(E18="","",E18)</f>
        <v>Vyplň údaj</v>
      </c>
      <c r="G55" s="43"/>
      <c r="H55" s="43"/>
      <c r="I55" s="35" t="s">
        <v>36</v>
      </c>
      <c r="J55" s="39" t="str">
        <f>E24</f>
        <v xml:space="preserve"> </v>
      </c>
      <c r="K55" s="43"/>
      <c r="L55" s="147"/>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47"/>
      <c r="S56" s="41"/>
      <c r="T56" s="41"/>
      <c r="U56" s="41"/>
      <c r="V56" s="41"/>
      <c r="W56" s="41"/>
      <c r="X56" s="41"/>
      <c r="Y56" s="41"/>
      <c r="Z56" s="41"/>
      <c r="AA56" s="41"/>
      <c r="AB56" s="41"/>
      <c r="AC56" s="41"/>
      <c r="AD56" s="41"/>
      <c r="AE56" s="41"/>
    </row>
    <row r="57" s="2" customFormat="1" ht="29.28" customHeight="1">
      <c r="A57" s="41"/>
      <c r="B57" s="42"/>
      <c r="C57" s="173" t="s">
        <v>103</v>
      </c>
      <c r="D57" s="174"/>
      <c r="E57" s="174"/>
      <c r="F57" s="174"/>
      <c r="G57" s="174"/>
      <c r="H57" s="174"/>
      <c r="I57" s="174"/>
      <c r="J57" s="175" t="s">
        <v>104</v>
      </c>
      <c r="K57" s="174"/>
      <c r="L57" s="147"/>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47"/>
      <c r="S58" s="41"/>
      <c r="T58" s="41"/>
      <c r="U58" s="41"/>
      <c r="V58" s="41"/>
      <c r="W58" s="41"/>
      <c r="X58" s="41"/>
      <c r="Y58" s="41"/>
      <c r="Z58" s="41"/>
      <c r="AA58" s="41"/>
      <c r="AB58" s="41"/>
      <c r="AC58" s="41"/>
      <c r="AD58" s="41"/>
      <c r="AE58" s="41"/>
    </row>
    <row r="59" s="2" customFormat="1" ht="22.8" customHeight="1">
      <c r="A59" s="41"/>
      <c r="B59" s="42"/>
      <c r="C59" s="176" t="s">
        <v>72</v>
      </c>
      <c r="D59" s="43"/>
      <c r="E59" s="43"/>
      <c r="F59" s="43"/>
      <c r="G59" s="43"/>
      <c r="H59" s="43"/>
      <c r="I59" s="43"/>
      <c r="J59" s="105">
        <f>J86</f>
        <v>0</v>
      </c>
      <c r="K59" s="43"/>
      <c r="L59" s="147"/>
      <c r="S59" s="41"/>
      <c r="T59" s="41"/>
      <c r="U59" s="41"/>
      <c r="V59" s="41"/>
      <c r="W59" s="41"/>
      <c r="X59" s="41"/>
      <c r="Y59" s="41"/>
      <c r="Z59" s="41"/>
      <c r="AA59" s="41"/>
      <c r="AB59" s="41"/>
      <c r="AC59" s="41"/>
      <c r="AD59" s="41"/>
      <c r="AE59" s="41"/>
      <c r="AU59" s="20" t="s">
        <v>105</v>
      </c>
    </row>
    <row r="60" s="9" customFormat="1" ht="24.96" customHeight="1">
      <c r="A60" s="9"/>
      <c r="B60" s="177"/>
      <c r="C60" s="178"/>
      <c r="D60" s="179" t="s">
        <v>740</v>
      </c>
      <c r="E60" s="180"/>
      <c r="F60" s="180"/>
      <c r="G60" s="180"/>
      <c r="H60" s="180"/>
      <c r="I60" s="180"/>
      <c r="J60" s="181">
        <f>J87</f>
        <v>0</v>
      </c>
      <c r="K60" s="178"/>
      <c r="L60" s="182"/>
      <c r="S60" s="9"/>
      <c r="T60" s="9"/>
      <c r="U60" s="9"/>
      <c r="V60" s="9"/>
      <c r="W60" s="9"/>
      <c r="X60" s="9"/>
      <c r="Y60" s="9"/>
      <c r="Z60" s="9"/>
      <c r="AA60" s="9"/>
      <c r="AB60" s="9"/>
      <c r="AC60" s="9"/>
      <c r="AD60" s="9"/>
      <c r="AE60" s="9"/>
    </row>
    <row r="61" s="10" customFormat="1" ht="19.92" customHeight="1">
      <c r="A61" s="10"/>
      <c r="B61" s="183"/>
      <c r="C61" s="128"/>
      <c r="D61" s="184" t="s">
        <v>741</v>
      </c>
      <c r="E61" s="185"/>
      <c r="F61" s="185"/>
      <c r="G61" s="185"/>
      <c r="H61" s="185"/>
      <c r="I61" s="185"/>
      <c r="J61" s="186">
        <f>J88</f>
        <v>0</v>
      </c>
      <c r="K61" s="128"/>
      <c r="L61" s="187"/>
      <c r="S61" s="10"/>
      <c r="T61" s="10"/>
      <c r="U61" s="10"/>
      <c r="V61" s="10"/>
      <c r="W61" s="10"/>
      <c r="X61" s="10"/>
      <c r="Y61" s="10"/>
      <c r="Z61" s="10"/>
      <c r="AA61" s="10"/>
      <c r="AB61" s="10"/>
      <c r="AC61" s="10"/>
      <c r="AD61" s="10"/>
      <c r="AE61" s="10"/>
    </row>
    <row r="62" s="10" customFormat="1" ht="19.92" customHeight="1">
      <c r="A62" s="10"/>
      <c r="B62" s="183"/>
      <c r="C62" s="128"/>
      <c r="D62" s="184" t="s">
        <v>742</v>
      </c>
      <c r="E62" s="185"/>
      <c r="F62" s="185"/>
      <c r="G62" s="185"/>
      <c r="H62" s="185"/>
      <c r="I62" s="185"/>
      <c r="J62" s="186">
        <f>J93</f>
        <v>0</v>
      </c>
      <c r="K62" s="128"/>
      <c r="L62" s="187"/>
      <c r="S62" s="10"/>
      <c r="T62" s="10"/>
      <c r="U62" s="10"/>
      <c r="V62" s="10"/>
      <c r="W62" s="10"/>
      <c r="X62" s="10"/>
      <c r="Y62" s="10"/>
      <c r="Z62" s="10"/>
      <c r="AA62" s="10"/>
      <c r="AB62" s="10"/>
      <c r="AC62" s="10"/>
      <c r="AD62" s="10"/>
      <c r="AE62" s="10"/>
    </row>
    <row r="63" s="10" customFormat="1" ht="19.92" customHeight="1">
      <c r="A63" s="10"/>
      <c r="B63" s="183"/>
      <c r="C63" s="128"/>
      <c r="D63" s="184" t="s">
        <v>743</v>
      </c>
      <c r="E63" s="185"/>
      <c r="F63" s="185"/>
      <c r="G63" s="185"/>
      <c r="H63" s="185"/>
      <c r="I63" s="185"/>
      <c r="J63" s="186">
        <f>J98</f>
        <v>0</v>
      </c>
      <c r="K63" s="128"/>
      <c r="L63" s="187"/>
      <c r="S63" s="10"/>
      <c r="T63" s="10"/>
      <c r="U63" s="10"/>
      <c r="V63" s="10"/>
      <c r="W63" s="10"/>
      <c r="X63" s="10"/>
      <c r="Y63" s="10"/>
      <c r="Z63" s="10"/>
      <c r="AA63" s="10"/>
      <c r="AB63" s="10"/>
      <c r="AC63" s="10"/>
      <c r="AD63" s="10"/>
      <c r="AE63" s="10"/>
    </row>
    <row r="64" s="10" customFormat="1" ht="19.92" customHeight="1">
      <c r="A64" s="10"/>
      <c r="B64" s="183"/>
      <c r="C64" s="128"/>
      <c r="D64" s="184" t="s">
        <v>744</v>
      </c>
      <c r="E64" s="185"/>
      <c r="F64" s="185"/>
      <c r="G64" s="185"/>
      <c r="H64" s="185"/>
      <c r="I64" s="185"/>
      <c r="J64" s="186">
        <f>J103</f>
        <v>0</v>
      </c>
      <c r="K64" s="128"/>
      <c r="L64" s="187"/>
      <c r="S64" s="10"/>
      <c r="T64" s="10"/>
      <c r="U64" s="10"/>
      <c r="V64" s="10"/>
      <c r="W64" s="10"/>
      <c r="X64" s="10"/>
      <c r="Y64" s="10"/>
      <c r="Z64" s="10"/>
      <c r="AA64" s="10"/>
      <c r="AB64" s="10"/>
      <c r="AC64" s="10"/>
      <c r="AD64" s="10"/>
      <c r="AE64" s="10"/>
    </row>
    <row r="65" s="10" customFormat="1" ht="19.92" customHeight="1">
      <c r="A65" s="10"/>
      <c r="B65" s="183"/>
      <c r="C65" s="128"/>
      <c r="D65" s="184" t="s">
        <v>745</v>
      </c>
      <c r="E65" s="185"/>
      <c r="F65" s="185"/>
      <c r="G65" s="185"/>
      <c r="H65" s="185"/>
      <c r="I65" s="185"/>
      <c r="J65" s="186">
        <f>J108</f>
        <v>0</v>
      </c>
      <c r="K65" s="128"/>
      <c r="L65" s="187"/>
      <c r="S65" s="10"/>
      <c r="T65" s="10"/>
      <c r="U65" s="10"/>
      <c r="V65" s="10"/>
      <c r="W65" s="10"/>
      <c r="X65" s="10"/>
      <c r="Y65" s="10"/>
      <c r="Z65" s="10"/>
      <c r="AA65" s="10"/>
      <c r="AB65" s="10"/>
      <c r="AC65" s="10"/>
      <c r="AD65" s="10"/>
      <c r="AE65" s="10"/>
    </row>
    <row r="66" s="10" customFormat="1" ht="19.92" customHeight="1">
      <c r="A66" s="10"/>
      <c r="B66" s="183"/>
      <c r="C66" s="128"/>
      <c r="D66" s="184" t="s">
        <v>746</v>
      </c>
      <c r="E66" s="185"/>
      <c r="F66" s="185"/>
      <c r="G66" s="185"/>
      <c r="H66" s="185"/>
      <c r="I66" s="185"/>
      <c r="J66" s="186">
        <f>J113</f>
        <v>0</v>
      </c>
      <c r="K66" s="128"/>
      <c r="L66" s="187"/>
      <c r="S66" s="10"/>
      <c r="T66" s="10"/>
      <c r="U66" s="10"/>
      <c r="V66" s="10"/>
      <c r="W66" s="10"/>
      <c r="X66" s="10"/>
      <c r="Y66" s="10"/>
      <c r="Z66" s="10"/>
      <c r="AA66" s="10"/>
      <c r="AB66" s="10"/>
      <c r="AC66" s="10"/>
      <c r="AD66" s="10"/>
      <c r="AE66" s="10"/>
    </row>
    <row r="67" s="2" customFormat="1" ht="21.84" customHeight="1">
      <c r="A67" s="41"/>
      <c r="B67" s="42"/>
      <c r="C67" s="43"/>
      <c r="D67" s="43"/>
      <c r="E67" s="43"/>
      <c r="F67" s="43"/>
      <c r="G67" s="43"/>
      <c r="H67" s="43"/>
      <c r="I67" s="43"/>
      <c r="J67" s="43"/>
      <c r="K67" s="43"/>
      <c r="L67" s="147"/>
      <c r="S67" s="41"/>
      <c r="T67" s="41"/>
      <c r="U67" s="41"/>
      <c r="V67" s="41"/>
      <c r="W67" s="41"/>
      <c r="X67" s="41"/>
      <c r="Y67" s="41"/>
      <c r="Z67" s="41"/>
      <c r="AA67" s="41"/>
      <c r="AB67" s="41"/>
      <c r="AC67" s="41"/>
      <c r="AD67" s="41"/>
      <c r="AE67" s="41"/>
    </row>
    <row r="68" s="2" customFormat="1" ht="6.96" customHeight="1">
      <c r="A68" s="41"/>
      <c r="B68" s="62"/>
      <c r="C68" s="63"/>
      <c r="D68" s="63"/>
      <c r="E68" s="63"/>
      <c r="F68" s="63"/>
      <c r="G68" s="63"/>
      <c r="H68" s="63"/>
      <c r="I68" s="63"/>
      <c r="J68" s="63"/>
      <c r="K68" s="63"/>
      <c r="L68" s="147"/>
      <c r="S68" s="41"/>
      <c r="T68" s="41"/>
      <c r="U68" s="41"/>
      <c r="V68" s="41"/>
      <c r="W68" s="41"/>
      <c r="X68" s="41"/>
      <c r="Y68" s="41"/>
      <c r="Z68" s="41"/>
      <c r="AA68" s="41"/>
      <c r="AB68" s="41"/>
      <c r="AC68" s="41"/>
      <c r="AD68" s="41"/>
      <c r="AE68" s="41"/>
    </row>
    <row r="72" s="2" customFormat="1" ht="6.96" customHeight="1">
      <c r="A72" s="41"/>
      <c r="B72" s="64"/>
      <c r="C72" s="65"/>
      <c r="D72" s="65"/>
      <c r="E72" s="65"/>
      <c r="F72" s="65"/>
      <c r="G72" s="65"/>
      <c r="H72" s="65"/>
      <c r="I72" s="65"/>
      <c r="J72" s="65"/>
      <c r="K72" s="65"/>
      <c r="L72" s="147"/>
      <c r="S72" s="41"/>
      <c r="T72" s="41"/>
      <c r="U72" s="41"/>
      <c r="V72" s="41"/>
      <c r="W72" s="41"/>
      <c r="X72" s="41"/>
      <c r="Y72" s="41"/>
      <c r="Z72" s="41"/>
      <c r="AA72" s="41"/>
      <c r="AB72" s="41"/>
      <c r="AC72" s="41"/>
      <c r="AD72" s="41"/>
      <c r="AE72" s="41"/>
    </row>
    <row r="73" s="2" customFormat="1" ht="24.96" customHeight="1">
      <c r="A73" s="41"/>
      <c r="B73" s="42"/>
      <c r="C73" s="26" t="s">
        <v>111</v>
      </c>
      <c r="D73" s="43"/>
      <c r="E73" s="43"/>
      <c r="F73" s="43"/>
      <c r="G73" s="43"/>
      <c r="H73" s="43"/>
      <c r="I73" s="43"/>
      <c r="J73" s="43"/>
      <c r="K73" s="43"/>
      <c r="L73" s="147"/>
      <c r="S73" s="41"/>
      <c r="T73" s="41"/>
      <c r="U73" s="41"/>
      <c r="V73" s="41"/>
      <c r="W73" s="41"/>
      <c r="X73" s="41"/>
      <c r="Y73" s="41"/>
      <c r="Z73" s="41"/>
      <c r="AA73" s="41"/>
      <c r="AB73" s="41"/>
      <c r="AC73" s="41"/>
      <c r="AD73" s="41"/>
      <c r="AE73" s="41"/>
    </row>
    <row r="74" s="2" customFormat="1" ht="6.96" customHeight="1">
      <c r="A74" s="41"/>
      <c r="B74" s="42"/>
      <c r="C74" s="43"/>
      <c r="D74" s="43"/>
      <c r="E74" s="43"/>
      <c r="F74" s="43"/>
      <c r="G74" s="43"/>
      <c r="H74" s="43"/>
      <c r="I74" s="43"/>
      <c r="J74" s="43"/>
      <c r="K74" s="43"/>
      <c r="L74" s="147"/>
      <c r="S74" s="41"/>
      <c r="T74" s="41"/>
      <c r="U74" s="41"/>
      <c r="V74" s="41"/>
      <c r="W74" s="41"/>
      <c r="X74" s="41"/>
      <c r="Y74" s="41"/>
      <c r="Z74" s="41"/>
      <c r="AA74" s="41"/>
      <c r="AB74" s="41"/>
      <c r="AC74" s="41"/>
      <c r="AD74" s="41"/>
      <c r="AE74" s="41"/>
    </row>
    <row r="75" s="2" customFormat="1" ht="12" customHeight="1">
      <c r="A75" s="41"/>
      <c r="B75" s="42"/>
      <c r="C75" s="35" t="s">
        <v>16</v>
      </c>
      <c r="D75" s="43"/>
      <c r="E75" s="43"/>
      <c r="F75" s="43"/>
      <c r="G75" s="43"/>
      <c r="H75" s="43"/>
      <c r="I75" s="43"/>
      <c r="J75" s="43"/>
      <c r="K75" s="43"/>
      <c r="L75" s="147"/>
      <c r="S75" s="41"/>
      <c r="T75" s="41"/>
      <c r="U75" s="41"/>
      <c r="V75" s="41"/>
      <c r="W75" s="41"/>
      <c r="X75" s="41"/>
      <c r="Y75" s="41"/>
      <c r="Z75" s="41"/>
      <c r="AA75" s="41"/>
      <c r="AB75" s="41"/>
      <c r="AC75" s="41"/>
      <c r="AD75" s="41"/>
      <c r="AE75" s="41"/>
    </row>
    <row r="76" s="2" customFormat="1" ht="26.25" customHeight="1">
      <c r="A76" s="41"/>
      <c r="B76" s="42"/>
      <c r="C76" s="43"/>
      <c r="D76" s="43"/>
      <c r="E76" s="172" t="str">
        <f>E7</f>
        <v>TRANSFORMACE DOMOVA ČERNOVICE - LIDMAŇ II.- TELČ – DEMOLICE STÁVAJÍCÍHO OBJEKTU STODOLY</v>
      </c>
      <c r="F76" s="35"/>
      <c r="G76" s="35"/>
      <c r="H76" s="35"/>
      <c r="I76" s="43"/>
      <c r="J76" s="43"/>
      <c r="K76" s="43"/>
      <c r="L76" s="147"/>
      <c r="S76" s="41"/>
      <c r="T76" s="41"/>
      <c r="U76" s="41"/>
      <c r="V76" s="41"/>
      <c r="W76" s="41"/>
      <c r="X76" s="41"/>
      <c r="Y76" s="41"/>
      <c r="Z76" s="41"/>
      <c r="AA76" s="41"/>
      <c r="AB76" s="41"/>
      <c r="AC76" s="41"/>
      <c r="AD76" s="41"/>
      <c r="AE76" s="41"/>
    </row>
    <row r="77" s="2" customFormat="1" ht="12" customHeight="1">
      <c r="A77" s="41"/>
      <c r="B77" s="42"/>
      <c r="C77" s="35" t="s">
        <v>98</v>
      </c>
      <c r="D77" s="43"/>
      <c r="E77" s="43"/>
      <c r="F77" s="43"/>
      <c r="G77" s="43"/>
      <c r="H77" s="43"/>
      <c r="I77" s="43"/>
      <c r="J77" s="43"/>
      <c r="K77" s="43"/>
      <c r="L77" s="147"/>
      <c r="S77" s="41"/>
      <c r="T77" s="41"/>
      <c r="U77" s="41"/>
      <c r="V77" s="41"/>
      <c r="W77" s="41"/>
      <c r="X77" s="41"/>
      <c r="Y77" s="41"/>
      <c r="Z77" s="41"/>
      <c r="AA77" s="41"/>
      <c r="AB77" s="41"/>
      <c r="AC77" s="41"/>
      <c r="AD77" s="41"/>
      <c r="AE77" s="41"/>
    </row>
    <row r="78" s="2" customFormat="1" ht="16.5" customHeight="1">
      <c r="A78" s="41"/>
      <c r="B78" s="42"/>
      <c r="C78" s="43"/>
      <c r="D78" s="43"/>
      <c r="E78" s="72" t="str">
        <f>E9</f>
        <v>VN a ON - Vedlejší náklady a ostatní náklady</v>
      </c>
      <c r="F78" s="43"/>
      <c r="G78" s="43"/>
      <c r="H78" s="43"/>
      <c r="I78" s="43"/>
      <c r="J78" s="43"/>
      <c r="K78" s="43"/>
      <c r="L78" s="147"/>
      <c r="S78" s="41"/>
      <c r="T78" s="41"/>
      <c r="U78" s="41"/>
      <c r="V78" s="41"/>
      <c r="W78" s="41"/>
      <c r="X78" s="41"/>
      <c r="Y78" s="41"/>
      <c r="Z78" s="41"/>
      <c r="AA78" s="41"/>
      <c r="AB78" s="41"/>
      <c r="AC78" s="41"/>
      <c r="AD78" s="41"/>
      <c r="AE78" s="41"/>
    </row>
    <row r="79" s="2" customFormat="1" ht="6.96" customHeight="1">
      <c r="A79" s="41"/>
      <c r="B79" s="42"/>
      <c r="C79" s="43"/>
      <c r="D79" s="43"/>
      <c r="E79" s="43"/>
      <c r="F79" s="43"/>
      <c r="G79" s="43"/>
      <c r="H79" s="43"/>
      <c r="I79" s="43"/>
      <c r="J79" s="43"/>
      <c r="K79" s="43"/>
      <c r="L79" s="147"/>
      <c r="S79" s="41"/>
      <c r="T79" s="41"/>
      <c r="U79" s="41"/>
      <c r="V79" s="41"/>
      <c r="W79" s="41"/>
      <c r="X79" s="41"/>
      <c r="Y79" s="41"/>
      <c r="Z79" s="41"/>
      <c r="AA79" s="41"/>
      <c r="AB79" s="41"/>
      <c r="AC79" s="41"/>
      <c r="AD79" s="41"/>
      <c r="AE79" s="41"/>
    </row>
    <row r="80" s="2" customFormat="1" ht="12" customHeight="1">
      <c r="A80" s="41"/>
      <c r="B80" s="42"/>
      <c r="C80" s="35" t="s">
        <v>21</v>
      </c>
      <c r="D80" s="43"/>
      <c r="E80" s="43"/>
      <c r="F80" s="30" t="str">
        <f>F12</f>
        <v>Telč</v>
      </c>
      <c r="G80" s="43"/>
      <c r="H80" s="43"/>
      <c r="I80" s="35" t="s">
        <v>23</v>
      </c>
      <c r="J80" s="75" t="str">
        <f>IF(J12="","",J12)</f>
        <v>27. 2. 2024</v>
      </c>
      <c r="K80" s="43"/>
      <c r="L80" s="147"/>
      <c r="S80" s="41"/>
      <c r="T80" s="41"/>
      <c r="U80" s="41"/>
      <c r="V80" s="41"/>
      <c r="W80" s="41"/>
      <c r="X80" s="41"/>
      <c r="Y80" s="41"/>
      <c r="Z80" s="41"/>
      <c r="AA80" s="41"/>
      <c r="AB80" s="41"/>
      <c r="AC80" s="41"/>
      <c r="AD80" s="41"/>
      <c r="AE80" s="41"/>
    </row>
    <row r="81" s="2" customFormat="1" ht="6.96" customHeight="1">
      <c r="A81" s="41"/>
      <c r="B81" s="42"/>
      <c r="C81" s="43"/>
      <c r="D81" s="43"/>
      <c r="E81" s="43"/>
      <c r="F81" s="43"/>
      <c r="G81" s="43"/>
      <c r="H81" s="43"/>
      <c r="I81" s="43"/>
      <c r="J81" s="43"/>
      <c r="K81" s="43"/>
      <c r="L81" s="147"/>
      <c r="S81" s="41"/>
      <c r="T81" s="41"/>
      <c r="U81" s="41"/>
      <c r="V81" s="41"/>
      <c r="W81" s="41"/>
      <c r="X81" s="41"/>
      <c r="Y81" s="41"/>
      <c r="Z81" s="41"/>
      <c r="AA81" s="41"/>
      <c r="AB81" s="41"/>
      <c r="AC81" s="41"/>
      <c r="AD81" s="41"/>
      <c r="AE81" s="41"/>
    </row>
    <row r="82" s="2" customFormat="1" ht="40.05" customHeight="1">
      <c r="A82" s="41"/>
      <c r="B82" s="42"/>
      <c r="C82" s="35" t="s">
        <v>25</v>
      </c>
      <c r="D82" s="43"/>
      <c r="E82" s="43"/>
      <c r="F82" s="30" t="str">
        <f>E15</f>
        <v>Kraj Vysočina, Žižkova 1882/57, 56 01 Jihlava</v>
      </c>
      <c r="G82" s="43"/>
      <c r="H82" s="43"/>
      <c r="I82" s="35" t="s">
        <v>31</v>
      </c>
      <c r="J82" s="39" t="str">
        <f>E21</f>
        <v xml:space="preserve">Artprojekt  Jihlava spol. s r.o., 586 01 Jihlava</v>
      </c>
      <c r="K82" s="43"/>
      <c r="L82" s="147"/>
      <c r="S82" s="41"/>
      <c r="T82" s="41"/>
      <c r="U82" s="41"/>
      <c r="V82" s="41"/>
      <c r="W82" s="41"/>
      <c r="X82" s="41"/>
      <c r="Y82" s="41"/>
      <c r="Z82" s="41"/>
      <c r="AA82" s="41"/>
      <c r="AB82" s="41"/>
      <c r="AC82" s="41"/>
      <c r="AD82" s="41"/>
      <c r="AE82" s="41"/>
    </row>
    <row r="83" s="2" customFormat="1" ht="15.15" customHeight="1">
      <c r="A83" s="41"/>
      <c r="B83" s="42"/>
      <c r="C83" s="35" t="s">
        <v>29</v>
      </c>
      <c r="D83" s="43"/>
      <c r="E83" s="43"/>
      <c r="F83" s="30" t="str">
        <f>IF(E18="","",E18)</f>
        <v>Vyplň údaj</v>
      </c>
      <c r="G83" s="43"/>
      <c r="H83" s="43"/>
      <c r="I83" s="35" t="s">
        <v>36</v>
      </c>
      <c r="J83" s="39" t="str">
        <f>E24</f>
        <v xml:space="preserve"> </v>
      </c>
      <c r="K83" s="43"/>
      <c r="L83" s="147"/>
      <c r="S83" s="41"/>
      <c r="T83" s="41"/>
      <c r="U83" s="41"/>
      <c r="V83" s="41"/>
      <c r="W83" s="41"/>
      <c r="X83" s="41"/>
      <c r="Y83" s="41"/>
      <c r="Z83" s="41"/>
      <c r="AA83" s="41"/>
      <c r="AB83" s="41"/>
      <c r="AC83" s="41"/>
      <c r="AD83" s="41"/>
      <c r="AE83" s="41"/>
    </row>
    <row r="84" s="2" customFormat="1" ht="10.32" customHeight="1">
      <c r="A84" s="41"/>
      <c r="B84" s="42"/>
      <c r="C84" s="43"/>
      <c r="D84" s="43"/>
      <c r="E84" s="43"/>
      <c r="F84" s="43"/>
      <c r="G84" s="43"/>
      <c r="H84" s="43"/>
      <c r="I84" s="43"/>
      <c r="J84" s="43"/>
      <c r="K84" s="43"/>
      <c r="L84" s="147"/>
      <c r="S84" s="41"/>
      <c r="T84" s="41"/>
      <c r="U84" s="41"/>
      <c r="V84" s="41"/>
      <c r="W84" s="41"/>
      <c r="X84" s="41"/>
      <c r="Y84" s="41"/>
      <c r="Z84" s="41"/>
      <c r="AA84" s="41"/>
      <c r="AB84" s="41"/>
      <c r="AC84" s="41"/>
      <c r="AD84" s="41"/>
      <c r="AE84" s="41"/>
    </row>
    <row r="85" s="11" customFormat="1" ht="29.28" customHeight="1">
      <c r="A85" s="188"/>
      <c r="B85" s="189"/>
      <c r="C85" s="190" t="s">
        <v>112</v>
      </c>
      <c r="D85" s="191" t="s">
        <v>59</v>
      </c>
      <c r="E85" s="191" t="s">
        <v>55</v>
      </c>
      <c r="F85" s="191" t="s">
        <v>56</v>
      </c>
      <c r="G85" s="191" t="s">
        <v>113</v>
      </c>
      <c r="H85" s="191" t="s">
        <v>114</v>
      </c>
      <c r="I85" s="191" t="s">
        <v>115</v>
      </c>
      <c r="J85" s="191" t="s">
        <v>104</v>
      </c>
      <c r="K85" s="192" t="s">
        <v>116</v>
      </c>
      <c r="L85" s="193"/>
      <c r="M85" s="95" t="s">
        <v>19</v>
      </c>
      <c r="N85" s="96" t="s">
        <v>44</v>
      </c>
      <c r="O85" s="96" t="s">
        <v>117</v>
      </c>
      <c r="P85" s="96" t="s">
        <v>118</v>
      </c>
      <c r="Q85" s="96" t="s">
        <v>119</v>
      </c>
      <c r="R85" s="96" t="s">
        <v>120</v>
      </c>
      <c r="S85" s="96" t="s">
        <v>121</v>
      </c>
      <c r="T85" s="97" t="s">
        <v>122</v>
      </c>
      <c r="U85" s="188"/>
      <c r="V85" s="188"/>
      <c r="W85" s="188"/>
      <c r="X85" s="188"/>
      <c r="Y85" s="188"/>
      <c r="Z85" s="188"/>
      <c r="AA85" s="188"/>
      <c r="AB85" s="188"/>
      <c r="AC85" s="188"/>
      <c r="AD85" s="188"/>
      <c r="AE85" s="188"/>
    </row>
    <row r="86" s="2" customFormat="1" ht="22.8" customHeight="1">
      <c r="A86" s="41"/>
      <c r="B86" s="42"/>
      <c r="C86" s="102" t="s">
        <v>123</v>
      </c>
      <c r="D86" s="43"/>
      <c r="E86" s="43"/>
      <c r="F86" s="43"/>
      <c r="G86" s="43"/>
      <c r="H86" s="43"/>
      <c r="I86" s="43"/>
      <c r="J86" s="194">
        <f>BK86</f>
        <v>0</v>
      </c>
      <c r="K86" s="43"/>
      <c r="L86" s="47"/>
      <c r="M86" s="98"/>
      <c r="N86" s="195"/>
      <c r="O86" s="99"/>
      <c r="P86" s="196">
        <f>P87</f>
        <v>0</v>
      </c>
      <c r="Q86" s="99"/>
      <c r="R86" s="196">
        <f>R87</f>
        <v>0</v>
      </c>
      <c r="S86" s="99"/>
      <c r="T86" s="197">
        <f>T87</f>
        <v>0</v>
      </c>
      <c r="U86" s="41"/>
      <c r="V86" s="41"/>
      <c r="W86" s="41"/>
      <c r="X86" s="41"/>
      <c r="Y86" s="41"/>
      <c r="Z86" s="41"/>
      <c r="AA86" s="41"/>
      <c r="AB86" s="41"/>
      <c r="AC86" s="41"/>
      <c r="AD86" s="41"/>
      <c r="AE86" s="41"/>
      <c r="AT86" s="20" t="s">
        <v>73</v>
      </c>
      <c r="AU86" s="20" t="s">
        <v>105</v>
      </c>
      <c r="BK86" s="198">
        <f>BK87</f>
        <v>0</v>
      </c>
    </row>
    <row r="87" s="12" customFormat="1" ht="25.92" customHeight="1">
      <c r="A87" s="12"/>
      <c r="B87" s="199"/>
      <c r="C87" s="200"/>
      <c r="D87" s="201" t="s">
        <v>73</v>
      </c>
      <c r="E87" s="202" t="s">
        <v>747</v>
      </c>
      <c r="F87" s="202" t="s">
        <v>748</v>
      </c>
      <c r="G87" s="200"/>
      <c r="H87" s="200"/>
      <c r="I87" s="203"/>
      <c r="J87" s="204">
        <f>BK87</f>
        <v>0</v>
      </c>
      <c r="K87" s="200"/>
      <c r="L87" s="205"/>
      <c r="M87" s="206"/>
      <c r="N87" s="207"/>
      <c r="O87" s="207"/>
      <c r="P87" s="208">
        <f>P88+P93+P98+P103+P108+P113</f>
        <v>0</v>
      </c>
      <c r="Q87" s="207"/>
      <c r="R87" s="208">
        <f>R88+R93+R98+R103+R108+R113</f>
        <v>0</v>
      </c>
      <c r="S87" s="207"/>
      <c r="T87" s="209">
        <f>T88+T93+T98+T103+T108+T113</f>
        <v>0</v>
      </c>
      <c r="U87" s="12"/>
      <c r="V87" s="12"/>
      <c r="W87" s="12"/>
      <c r="X87" s="12"/>
      <c r="Y87" s="12"/>
      <c r="Z87" s="12"/>
      <c r="AA87" s="12"/>
      <c r="AB87" s="12"/>
      <c r="AC87" s="12"/>
      <c r="AD87" s="12"/>
      <c r="AE87" s="12"/>
      <c r="AR87" s="210" t="s">
        <v>162</v>
      </c>
      <c r="AT87" s="211" t="s">
        <v>73</v>
      </c>
      <c r="AU87" s="211" t="s">
        <v>74</v>
      </c>
      <c r="AY87" s="210" t="s">
        <v>126</v>
      </c>
      <c r="BK87" s="212">
        <f>BK88+BK93+BK98+BK103+BK108+BK113</f>
        <v>0</v>
      </c>
    </row>
    <row r="88" s="12" customFormat="1" ht="22.8" customHeight="1">
      <c r="A88" s="12"/>
      <c r="B88" s="199"/>
      <c r="C88" s="200"/>
      <c r="D88" s="201" t="s">
        <v>73</v>
      </c>
      <c r="E88" s="213" t="s">
        <v>749</v>
      </c>
      <c r="F88" s="213" t="s">
        <v>750</v>
      </c>
      <c r="G88" s="200"/>
      <c r="H88" s="200"/>
      <c r="I88" s="203"/>
      <c r="J88" s="214">
        <f>BK88</f>
        <v>0</v>
      </c>
      <c r="K88" s="200"/>
      <c r="L88" s="205"/>
      <c r="M88" s="206"/>
      <c r="N88" s="207"/>
      <c r="O88" s="207"/>
      <c r="P88" s="208">
        <f>SUM(P89:P92)</f>
        <v>0</v>
      </c>
      <c r="Q88" s="207"/>
      <c r="R88" s="208">
        <f>SUM(R89:R92)</f>
        <v>0</v>
      </c>
      <c r="S88" s="207"/>
      <c r="T88" s="209">
        <f>SUM(T89:T92)</f>
        <v>0</v>
      </c>
      <c r="U88" s="12"/>
      <c r="V88" s="12"/>
      <c r="W88" s="12"/>
      <c r="X88" s="12"/>
      <c r="Y88" s="12"/>
      <c r="Z88" s="12"/>
      <c r="AA88" s="12"/>
      <c r="AB88" s="12"/>
      <c r="AC88" s="12"/>
      <c r="AD88" s="12"/>
      <c r="AE88" s="12"/>
      <c r="AR88" s="210" t="s">
        <v>162</v>
      </c>
      <c r="AT88" s="211" t="s">
        <v>73</v>
      </c>
      <c r="AU88" s="211" t="s">
        <v>81</v>
      </c>
      <c r="AY88" s="210" t="s">
        <v>126</v>
      </c>
      <c r="BK88" s="212">
        <f>SUM(BK89:BK92)</f>
        <v>0</v>
      </c>
    </row>
    <row r="89" s="2" customFormat="1" ht="21.75" customHeight="1">
      <c r="A89" s="41"/>
      <c r="B89" s="42"/>
      <c r="C89" s="215" t="s">
        <v>81</v>
      </c>
      <c r="D89" s="215" t="s">
        <v>128</v>
      </c>
      <c r="E89" s="216" t="s">
        <v>81</v>
      </c>
      <c r="F89" s="217" t="s">
        <v>751</v>
      </c>
      <c r="G89" s="218" t="s">
        <v>193</v>
      </c>
      <c r="H89" s="219">
        <v>1</v>
      </c>
      <c r="I89" s="220"/>
      <c r="J89" s="221">
        <f>ROUND(I89*H89,2)</f>
        <v>0</v>
      </c>
      <c r="K89" s="217" t="s">
        <v>19</v>
      </c>
      <c r="L89" s="47"/>
      <c r="M89" s="222" t="s">
        <v>19</v>
      </c>
      <c r="N89" s="223" t="s">
        <v>45</v>
      </c>
      <c r="O89" s="87"/>
      <c r="P89" s="224">
        <f>O89*H89</f>
        <v>0</v>
      </c>
      <c r="Q89" s="224">
        <v>0</v>
      </c>
      <c r="R89" s="224">
        <f>Q89*H89</f>
        <v>0</v>
      </c>
      <c r="S89" s="224">
        <v>0</v>
      </c>
      <c r="T89" s="225">
        <f>S89*H89</f>
        <v>0</v>
      </c>
      <c r="U89" s="41"/>
      <c r="V89" s="41"/>
      <c r="W89" s="41"/>
      <c r="X89" s="41"/>
      <c r="Y89" s="41"/>
      <c r="Z89" s="41"/>
      <c r="AA89" s="41"/>
      <c r="AB89" s="41"/>
      <c r="AC89" s="41"/>
      <c r="AD89" s="41"/>
      <c r="AE89" s="41"/>
      <c r="AR89" s="226" t="s">
        <v>752</v>
      </c>
      <c r="AT89" s="226" t="s">
        <v>128</v>
      </c>
      <c r="AU89" s="226" t="s">
        <v>83</v>
      </c>
      <c r="AY89" s="20" t="s">
        <v>126</v>
      </c>
      <c r="BE89" s="227">
        <f>IF(N89="základní",J89,0)</f>
        <v>0</v>
      </c>
      <c r="BF89" s="227">
        <f>IF(N89="snížená",J89,0)</f>
        <v>0</v>
      </c>
      <c r="BG89" s="227">
        <f>IF(N89="zákl. přenesená",J89,0)</f>
        <v>0</v>
      </c>
      <c r="BH89" s="227">
        <f>IF(N89="sníž. přenesená",J89,0)</f>
        <v>0</v>
      </c>
      <c r="BI89" s="227">
        <f>IF(N89="nulová",J89,0)</f>
        <v>0</v>
      </c>
      <c r="BJ89" s="20" t="s">
        <v>81</v>
      </c>
      <c r="BK89" s="227">
        <f>ROUND(I89*H89,2)</f>
        <v>0</v>
      </c>
      <c r="BL89" s="20" t="s">
        <v>752</v>
      </c>
      <c r="BM89" s="226" t="s">
        <v>753</v>
      </c>
    </row>
    <row r="90" s="2" customFormat="1">
      <c r="A90" s="41"/>
      <c r="B90" s="42"/>
      <c r="C90" s="43"/>
      <c r="D90" s="228" t="s">
        <v>135</v>
      </c>
      <c r="E90" s="43"/>
      <c r="F90" s="229" t="s">
        <v>754</v>
      </c>
      <c r="G90" s="43"/>
      <c r="H90" s="43"/>
      <c r="I90" s="230"/>
      <c r="J90" s="43"/>
      <c r="K90" s="43"/>
      <c r="L90" s="47"/>
      <c r="M90" s="231"/>
      <c r="N90" s="232"/>
      <c r="O90" s="87"/>
      <c r="P90" s="87"/>
      <c r="Q90" s="87"/>
      <c r="R90" s="87"/>
      <c r="S90" s="87"/>
      <c r="T90" s="88"/>
      <c r="U90" s="41"/>
      <c r="V90" s="41"/>
      <c r="W90" s="41"/>
      <c r="X90" s="41"/>
      <c r="Y90" s="41"/>
      <c r="Z90" s="41"/>
      <c r="AA90" s="41"/>
      <c r="AB90" s="41"/>
      <c r="AC90" s="41"/>
      <c r="AD90" s="41"/>
      <c r="AE90" s="41"/>
      <c r="AT90" s="20" t="s">
        <v>135</v>
      </c>
      <c r="AU90" s="20" t="s">
        <v>83</v>
      </c>
    </row>
    <row r="91" s="13" customFormat="1">
      <c r="A91" s="13"/>
      <c r="B91" s="235"/>
      <c r="C91" s="236"/>
      <c r="D91" s="228" t="s">
        <v>139</v>
      </c>
      <c r="E91" s="237" t="s">
        <v>19</v>
      </c>
      <c r="F91" s="238" t="s">
        <v>755</v>
      </c>
      <c r="G91" s="236"/>
      <c r="H91" s="239">
        <v>1</v>
      </c>
      <c r="I91" s="240"/>
      <c r="J91" s="236"/>
      <c r="K91" s="236"/>
      <c r="L91" s="241"/>
      <c r="M91" s="242"/>
      <c r="N91" s="243"/>
      <c r="O91" s="243"/>
      <c r="P91" s="243"/>
      <c r="Q91" s="243"/>
      <c r="R91" s="243"/>
      <c r="S91" s="243"/>
      <c r="T91" s="244"/>
      <c r="U91" s="13"/>
      <c r="V91" s="13"/>
      <c r="W91" s="13"/>
      <c r="X91" s="13"/>
      <c r="Y91" s="13"/>
      <c r="Z91" s="13"/>
      <c r="AA91" s="13"/>
      <c r="AB91" s="13"/>
      <c r="AC91" s="13"/>
      <c r="AD91" s="13"/>
      <c r="AE91" s="13"/>
      <c r="AT91" s="245" t="s">
        <v>139</v>
      </c>
      <c r="AU91" s="245" t="s">
        <v>83</v>
      </c>
      <c r="AV91" s="13" t="s">
        <v>83</v>
      </c>
      <c r="AW91" s="13" t="s">
        <v>35</v>
      </c>
      <c r="AX91" s="13" t="s">
        <v>74</v>
      </c>
      <c r="AY91" s="245" t="s">
        <v>126</v>
      </c>
    </row>
    <row r="92" s="14" customFormat="1">
      <c r="A92" s="14"/>
      <c r="B92" s="246"/>
      <c r="C92" s="247"/>
      <c r="D92" s="228" t="s">
        <v>139</v>
      </c>
      <c r="E92" s="248" t="s">
        <v>19</v>
      </c>
      <c r="F92" s="249" t="s">
        <v>142</v>
      </c>
      <c r="G92" s="247"/>
      <c r="H92" s="250">
        <v>1</v>
      </c>
      <c r="I92" s="251"/>
      <c r="J92" s="247"/>
      <c r="K92" s="247"/>
      <c r="L92" s="252"/>
      <c r="M92" s="253"/>
      <c r="N92" s="254"/>
      <c r="O92" s="254"/>
      <c r="P92" s="254"/>
      <c r="Q92" s="254"/>
      <c r="R92" s="254"/>
      <c r="S92" s="254"/>
      <c r="T92" s="255"/>
      <c r="U92" s="14"/>
      <c r="V92" s="14"/>
      <c r="W92" s="14"/>
      <c r="X92" s="14"/>
      <c r="Y92" s="14"/>
      <c r="Z92" s="14"/>
      <c r="AA92" s="14"/>
      <c r="AB92" s="14"/>
      <c r="AC92" s="14"/>
      <c r="AD92" s="14"/>
      <c r="AE92" s="14"/>
      <c r="AT92" s="256" t="s">
        <v>139</v>
      </c>
      <c r="AU92" s="256" t="s">
        <v>83</v>
      </c>
      <c r="AV92" s="14" t="s">
        <v>133</v>
      </c>
      <c r="AW92" s="14" t="s">
        <v>35</v>
      </c>
      <c r="AX92" s="14" t="s">
        <v>81</v>
      </c>
      <c r="AY92" s="256" t="s">
        <v>126</v>
      </c>
    </row>
    <row r="93" s="12" customFormat="1" ht="22.8" customHeight="1">
      <c r="A93" s="12"/>
      <c r="B93" s="199"/>
      <c r="C93" s="200"/>
      <c r="D93" s="201" t="s">
        <v>73</v>
      </c>
      <c r="E93" s="213" t="s">
        <v>756</v>
      </c>
      <c r="F93" s="213" t="s">
        <v>757</v>
      </c>
      <c r="G93" s="200"/>
      <c r="H93" s="200"/>
      <c r="I93" s="203"/>
      <c r="J93" s="214">
        <f>BK93</f>
        <v>0</v>
      </c>
      <c r="K93" s="200"/>
      <c r="L93" s="205"/>
      <c r="M93" s="206"/>
      <c r="N93" s="207"/>
      <c r="O93" s="207"/>
      <c r="P93" s="208">
        <f>SUM(P94:P97)</f>
        <v>0</v>
      </c>
      <c r="Q93" s="207"/>
      <c r="R93" s="208">
        <f>SUM(R94:R97)</f>
        <v>0</v>
      </c>
      <c r="S93" s="207"/>
      <c r="T93" s="209">
        <f>SUM(T94:T97)</f>
        <v>0</v>
      </c>
      <c r="U93" s="12"/>
      <c r="V93" s="12"/>
      <c r="W93" s="12"/>
      <c r="X93" s="12"/>
      <c r="Y93" s="12"/>
      <c r="Z93" s="12"/>
      <c r="AA93" s="12"/>
      <c r="AB93" s="12"/>
      <c r="AC93" s="12"/>
      <c r="AD93" s="12"/>
      <c r="AE93" s="12"/>
      <c r="AR93" s="210" t="s">
        <v>162</v>
      </c>
      <c r="AT93" s="211" t="s">
        <v>73</v>
      </c>
      <c r="AU93" s="211" t="s">
        <v>81</v>
      </c>
      <c r="AY93" s="210" t="s">
        <v>126</v>
      </c>
      <c r="BK93" s="212">
        <f>SUM(BK94:BK97)</f>
        <v>0</v>
      </c>
    </row>
    <row r="94" s="2" customFormat="1" ht="16.5" customHeight="1">
      <c r="A94" s="41"/>
      <c r="B94" s="42"/>
      <c r="C94" s="215" t="s">
        <v>83</v>
      </c>
      <c r="D94" s="215" t="s">
        <v>128</v>
      </c>
      <c r="E94" s="216" t="s">
        <v>83</v>
      </c>
      <c r="F94" s="217" t="s">
        <v>757</v>
      </c>
      <c r="G94" s="218" t="s">
        <v>193</v>
      </c>
      <c r="H94" s="219">
        <v>1</v>
      </c>
      <c r="I94" s="220"/>
      <c r="J94" s="221">
        <f>ROUND(I94*H94,2)</f>
        <v>0</v>
      </c>
      <c r="K94" s="217" t="s">
        <v>19</v>
      </c>
      <c r="L94" s="47"/>
      <c r="M94" s="222" t="s">
        <v>19</v>
      </c>
      <c r="N94" s="223" t="s">
        <v>45</v>
      </c>
      <c r="O94" s="87"/>
      <c r="P94" s="224">
        <f>O94*H94</f>
        <v>0</v>
      </c>
      <c r="Q94" s="224">
        <v>0</v>
      </c>
      <c r="R94" s="224">
        <f>Q94*H94</f>
        <v>0</v>
      </c>
      <c r="S94" s="224">
        <v>0</v>
      </c>
      <c r="T94" s="225">
        <f>S94*H94</f>
        <v>0</v>
      </c>
      <c r="U94" s="41"/>
      <c r="V94" s="41"/>
      <c r="W94" s="41"/>
      <c r="X94" s="41"/>
      <c r="Y94" s="41"/>
      <c r="Z94" s="41"/>
      <c r="AA94" s="41"/>
      <c r="AB94" s="41"/>
      <c r="AC94" s="41"/>
      <c r="AD94" s="41"/>
      <c r="AE94" s="41"/>
      <c r="AR94" s="226" t="s">
        <v>752</v>
      </c>
      <c r="AT94" s="226" t="s">
        <v>128</v>
      </c>
      <c r="AU94" s="226" t="s">
        <v>83</v>
      </c>
      <c r="AY94" s="20" t="s">
        <v>126</v>
      </c>
      <c r="BE94" s="227">
        <f>IF(N94="základní",J94,0)</f>
        <v>0</v>
      </c>
      <c r="BF94" s="227">
        <f>IF(N94="snížená",J94,0)</f>
        <v>0</v>
      </c>
      <c r="BG94" s="227">
        <f>IF(N94="zákl. přenesená",J94,0)</f>
        <v>0</v>
      </c>
      <c r="BH94" s="227">
        <f>IF(N94="sníž. přenesená",J94,0)</f>
        <v>0</v>
      </c>
      <c r="BI94" s="227">
        <f>IF(N94="nulová",J94,0)</f>
        <v>0</v>
      </c>
      <c r="BJ94" s="20" t="s">
        <v>81</v>
      </c>
      <c r="BK94" s="227">
        <f>ROUND(I94*H94,2)</f>
        <v>0</v>
      </c>
      <c r="BL94" s="20" t="s">
        <v>752</v>
      </c>
      <c r="BM94" s="226" t="s">
        <v>758</v>
      </c>
    </row>
    <row r="95" s="2" customFormat="1">
      <c r="A95" s="41"/>
      <c r="B95" s="42"/>
      <c r="C95" s="43"/>
      <c r="D95" s="228" t="s">
        <v>135</v>
      </c>
      <c r="E95" s="43"/>
      <c r="F95" s="229" t="s">
        <v>759</v>
      </c>
      <c r="G95" s="43"/>
      <c r="H95" s="43"/>
      <c r="I95" s="230"/>
      <c r="J95" s="43"/>
      <c r="K95" s="43"/>
      <c r="L95" s="47"/>
      <c r="M95" s="231"/>
      <c r="N95" s="232"/>
      <c r="O95" s="87"/>
      <c r="P95" s="87"/>
      <c r="Q95" s="87"/>
      <c r="R95" s="87"/>
      <c r="S95" s="87"/>
      <c r="T95" s="88"/>
      <c r="U95" s="41"/>
      <c r="V95" s="41"/>
      <c r="W95" s="41"/>
      <c r="X95" s="41"/>
      <c r="Y95" s="41"/>
      <c r="Z95" s="41"/>
      <c r="AA95" s="41"/>
      <c r="AB95" s="41"/>
      <c r="AC95" s="41"/>
      <c r="AD95" s="41"/>
      <c r="AE95" s="41"/>
      <c r="AT95" s="20" t="s">
        <v>135</v>
      </c>
      <c r="AU95" s="20" t="s">
        <v>83</v>
      </c>
    </row>
    <row r="96" s="13" customFormat="1">
      <c r="A96" s="13"/>
      <c r="B96" s="235"/>
      <c r="C96" s="236"/>
      <c r="D96" s="228" t="s">
        <v>139</v>
      </c>
      <c r="E96" s="237" t="s">
        <v>19</v>
      </c>
      <c r="F96" s="238" t="s">
        <v>755</v>
      </c>
      <c r="G96" s="236"/>
      <c r="H96" s="239">
        <v>1</v>
      </c>
      <c r="I96" s="240"/>
      <c r="J96" s="236"/>
      <c r="K96" s="236"/>
      <c r="L96" s="241"/>
      <c r="M96" s="242"/>
      <c r="N96" s="243"/>
      <c r="O96" s="243"/>
      <c r="P96" s="243"/>
      <c r="Q96" s="243"/>
      <c r="R96" s="243"/>
      <c r="S96" s="243"/>
      <c r="T96" s="244"/>
      <c r="U96" s="13"/>
      <c r="V96" s="13"/>
      <c r="W96" s="13"/>
      <c r="X96" s="13"/>
      <c r="Y96" s="13"/>
      <c r="Z96" s="13"/>
      <c r="AA96" s="13"/>
      <c r="AB96" s="13"/>
      <c r="AC96" s="13"/>
      <c r="AD96" s="13"/>
      <c r="AE96" s="13"/>
      <c r="AT96" s="245" t="s">
        <v>139</v>
      </c>
      <c r="AU96" s="245" t="s">
        <v>83</v>
      </c>
      <c r="AV96" s="13" t="s">
        <v>83</v>
      </c>
      <c r="AW96" s="13" t="s">
        <v>35</v>
      </c>
      <c r="AX96" s="13" t="s">
        <v>74</v>
      </c>
      <c r="AY96" s="245" t="s">
        <v>126</v>
      </c>
    </row>
    <row r="97" s="14" customFormat="1">
      <c r="A97" s="14"/>
      <c r="B97" s="246"/>
      <c r="C97" s="247"/>
      <c r="D97" s="228" t="s">
        <v>139</v>
      </c>
      <c r="E97" s="248" t="s">
        <v>19</v>
      </c>
      <c r="F97" s="249" t="s">
        <v>142</v>
      </c>
      <c r="G97" s="247"/>
      <c r="H97" s="250">
        <v>1</v>
      </c>
      <c r="I97" s="251"/>
      <c r="J97" s="247"/>
      <c r="K97" s="247"/>
      <c r="L97" s="252"/>
      <c r="M97" s="253"/>
      <c r="N97" s="254"/>
      <c r="O97" s="254"/>
      <c r="P97" s="254"/>
      <c r="Q97" s="254"/>
      <c r="R97" s="254"/>
      <c r="S97" s="254"/>
      <c r="T97" s="255"/>
      <c r="U97" s="14"/>
      <c r="V97" s="14"/>
      <c r="W97" s="14"/>
      <c r="X97" s="14"/>
      <c r="Y97" s="14"/>
      <c r="Z97" s="14"/>
      <c r="AA97" s="14"/>
      <c r="AB97" s="14"/>
      <c r="AC97" s="14"/>
      <c r="AD97" s="14"/>
      <c r="AE97" s="14"/>
      <c r="AT97" s="256" t="s">
        <v>139</v>
      </c>
      <c r="AU97" s="256" t="s">
        <v>83</v>
      </c>
      <c r="AV97" s="14" t="s">
        <v>133</v>
      </c>
      <c r="AW97" s="14" t="s">
        <v>35</v>
      </c>
      <c r="AX97" s="14" t="s">
        <v>81</v>
      </c>
      <c r="AY97" s="256" t="s">
        <v>126</v>
      </c>
    </row>
    <row r="98" s="12" customFormat="1" ht="22.8" customHeight="1">
      <c r="A98" s="12"/>
      <c r="B98" s="199"/>
      <c r="C98" s="200"/>
      <c r="D98" s="201" t="s">
        <v>73</v>
      </c>
      <c r="E98" s="213" t="s">
        <v>760</v>
      </c>
      <c r="F98" s="213" t="s">
        <v>761</v>
      </c>
      <c r="G98" s="200"/>
      <c r="H98" s="200"/>
      <c r="I98" s="203"/>
      <c r="J98" s="214">
        <f>BK98</f>
        <v>0</v>
      </c>
      <c r="K98" s="200"/>
      <c r="L98" s="205"/>
      <c r="M98" s="206"/>
      <c r="N98" s="207"/>
      <c r="O98" s="207"/>
      <c r="P98" s="208">
        <f>SUM(P99:P102)</f>
        <v>0</v>
      </c>
      <c r="Q98" s="207"/>
      <c r="R98" s="208">
        <f>SUM(R99:R102)</f>
        <v>0</v>
      </c>
      <c r="S98" s="207"/>
      <c r="T98" s="209">
        <f>SUM(T99:T102)</f>
        <v>0</v>
      </c>
      <c r="U98" s="12"/>
      <c r="V98" s="12"/>
      <c r="W98" s="12"/>
      <c r="X98" s="12"/>
      <c r="Y98" s="12"/>
      <c r="Z98" s="12"/>
      <c r="AA98" s="12"/>
      <c r="AB98" s="12"/>
      <c r="AC98" s="12"/>
      <c r="AD98" s="12"/>
      <c r="AE98" s="12"/>
      <c r="AR98" s="210" t="s">
        <v>162</v>
      </c>
      <c r="AT98" s="211" t="s">
        <v>73</v>
      </c>
      <c r="AU98" s="211" t="s">
        <v>81</v>
      </c>
      <c r="AY98" s="210" t="s">
        <v>126</v>
      </c>
      <c r="BK98" s="212">
        <f>SUM(BK99:BK102)</f>
        <v>0</v>
      </c>
    </row>
    <row r="99" s="2" customFormat="1" ht="16.5" customHeight="1">
      <c r="A99" s="41"/>
      <c r="B99" s="42"/>
      <c r="C99" s="215" t="s">
        <v>149</v>
      </c>
      <c r="D99" s="215" t="s">
        <v>128</v>
      </c>
      <c r="E99" s="216" t="s">
        <v>149</v>
      </c>
      <c r="F99" s="217" t="s">
        <v>761</v>
      </c>
      <c r="G99" s="218" t="s">
        <v>193</v>
      </c>
      <c r="H99" s="219">
        <v>1</v>
      </c>
      <c r="I99" s="220"/>
      <c r="J99" s="221">
        <f>ROUND(I99*H99,2)</f>
        <v>0</v>
      </c>
      <c r="K99" s="217" t="s">
        <v>19</v>
      </c>
      <c r="L99" s="47"/>
      <c r="M99" s="222" t="s">
        <v>19</v>
      </c>
      <c r="N99" s="223" t="s">
        <v>45</v>
      </c>
      <c r="O99" s="87"/>
      <c r="P99" s="224">
        <f>O99*H99</f>
        <v>0</v>
      </c>
      <c r="Q99" s="224">
        <v>0</v>
      </c>
      <c r="R99" s="224">
        <f>Q99*H99</f>
        <v>0</v>
      </c>
      <c r="S99" s="224">
        <v>0</v>
      </c>
      <c r="T99" s="225">
        <f>S99*H99</f>
        <v>0</v>
      </c>
      <c r="U99" s="41"/>
      <c r="V99" s="41"/>
      <c r="W99" s="41"/>
      <c r="X99" s="41"/>
      <c r="Y99" s="41"/>
      <c r="Z99" s="41"/>
      <c r="AA99" s="41"/>
      <c r="AB99" s="41"/>
      <c r="AC99" s="41"/>
      <c r="AD99" s="41"/>
      <c r="AE99" s="41"/>
      <c r="AR99" s="226" t="s">
        <v>752</v>
      </c>
      <c r="AT99" s="226" t="s">
        <v>128</v>
      </c>
      <c r="AU99" s="226" t="s">
        <v>83</v>
      </c>
      <c r="AY99" s="20" t="s">
        <v>126</v>
      </c>
      <c r="BE99" s="227">
        <f>IF(N99="základní",J99,0)</f>
        <v>0</v>
      </c>
      <c r="BF99" s="227">
        <f>IF(N99="snížená",J99,0)</f>
        <v>0</v>
      </c>
      <c r="BG99" s="227">
        <f>IF(N99="zákl. přenesená",J99,0)</f>
        <v>0</v>
      </c>
      <c r="BH99" s="227">
        <f>IF(N99="sníž. přenesená",J99,0)</f>
        <v>0</v>
      </c>
      <c r="BI99" s="227">
        <f>IF(N99="nulová",J99,0)</f>
        <v>0</v>
      </c>
      <c r="BJ99" s="20" t="s">
        <v>81</v>
      </c>
      <c r="BK99" s="227">
        <f>ROUND(I99*H99,2)</f>
        <v>0</v>
      </c>
      <c r="BL99" s="20" t="s">
        <v>752</v>
      </c>
      <c r="BM99" s="226" t="s">
        <v>762</v>
      </c>
    </row>
    <row r="100" s="2" customFormat="1">
      <c r="A100" s="41"/>
      <c r="B100" s="42"/>
      <c r="C100" s="43"/>
      <c r="D100" s="228" t="s">
        <v>135</v>
      </c>
      <c r="E100" s="43"/>
      <c r="F100" s="229" t="s">
        <v>763</v>
      </c>
      <c r="G100" s="43"/>
      <c r="H100" s="43"/>
      <c r="I100" s="230"/>
      <c r="J100" s="43"/>
      <c r="K100" s="43"/>
      <c r="L100" s="47"/>
      <c r="M100" s="231"/>
      <c r="N100" s="232"/>
      <c r="O100" s="87"/>
      <c r="P100" s="87"/>
      <c r="Q100" s="87"/>
      <c r="R100" s="87"/>
      <c r="S100" s="87"/>
      <c r="T100" s="88"/>
      <c r="U100" s="41"/>
      <c r="V100" s="41"/>
      <c r="W100" s="41"/>
      <c r="X100" s="41"/>
      <c r="Y100" s="41"/>
      <c r="Z100" s="41"/>
      <c r="AA100" s="41"/>
      <c r="AB100" s="41"/>
      <c r="AC100" s="41"/>
      <c r="AD100" s="41"/>
      <c r="AE100" s="41"/>
      <c r="AT100" s="20" t="s">
        <v>135</v>
      </c>
      <c r="AU100" s="20" t="s">
        <v>83</v>
      </c>
    </row>
    <row r="101" s="13" customFormat="1">
      <c r="A101" s="13"/>
      <c r="B101" s="235"/>
      <c r="C101" s="236"/>
      <c r="D101" s="228" t="s">
        <v>139</v>
      </c>
      <c r="E101" s="237" t="s">
        <v>19</v>
      </c>
      <c r="F101" s="238" t="s">
        <v>755</v>
      </c>
      <c r="G101" s="236"/>
      <c r="H101" s="239">
        <v>1</v>
      </c>
      <c r="I101" s="240"/>
      <c r="J101" s="236"/>
      <c r="K101" s="236"/>
      <c r="L101" s="241"/>
      <c r="M101" s="242"/>
      <c r="N101" s="243"/>
      <c r="O101" s="243"/>
      <c r="P101" s="243"/>
      <c r="Q101" s="243"/>
      <c r="R101" s="243"/>
      <c r="S101" s="243"/>
      <c r="T101" s="244"/>
      <c r="U101" s="13"/>
      <c r="V101" s="13"/>
      <c r="W101" s="13"/>
      <c r="X101" s="13"/>
      <c r="Y101" s="13"/>
      <c r="Z101" s="13"/>
      <c r="AA101" s="13"/>
      <c r="AB101" s="13"/>
      <c r="AC101" s="13"/>
      <c r="AD101" s="13"/>
      <c r="AE101" s="13"/>
      <c r="AT101" s="245" t="s">
        <v>139</v>
      </c>
      <c r="AU101" s="245" t="s">
        <v>83</v>
      </c>
      <c r="AV101" s="13" t="s">
        <v>83</v>
      </c>
      <c r="AW101" s="13" t="s">
        <v>35</v>
      </c>
      <c r="AX101" s="13" t="s">
        <v>74</v>
      </c>
      <c r="AY101" s="245" t="s">
        <v>126</v>
      </c>
    </row>
    <row r="102" s="14" customFormat="1">
      <c r="A102" s="14"/>
      <c r="B102" s="246"/>
      <c r="C102" s="247"/>
      <c r="D102" s="228" t="s">
        <v>139</v>
      </c>
      <c r="E102" s="248" t="s">
        <v>19</v>
      </c>
      <c r="F102" s="249" t="s">
        <v>142</v>
      </c>
      <c r="G102" s="247"/>
      <c r="H102" s="250">
        <v>1</v>
      </c>
      <c r="I102" s="251"/>
      <c r="J102" s="247"/>
      <c r="K102" s="247"/>
      <c r="L102" s="252"/>
      <c r="M102" s="253"/>
      <c r="N102" s="254"/>
      <c r="O102" s="254"/>
      <c r="P102" s="254"/>
      <c r="Q102" s="254"/>
      <c r="R102" s="254"/>
      <c r="S102" s="254"/>
      <c r="T102" s="255"/>
      <c r="U102" s="14"/>
      <c r="V102" s="14"/>
      <c r="W102" s="14"/>
      <c r="X102" s="14"/>
      <c r="Y102" s="14"/>
      <c r="Z102" s="14"/>
      <c r="AA102" s="14"/>
      <c r="AB102" s="14"/>
      <c r="AC102" s="14"/>
      <c r="AD102" s="14"/>
      <c r="AE102" s="14"/>
      <c r="AT102" s="256" t="s">
        <v>139</v>
      </c>
      <c r="AU102" s="256" t="s">
        <v>83</v>
      </c>
      <c r="AV102" s="14" t="s">
        <v>133</v>
      </c>
      <c r="AW102" s="14" t="s">
        <v>35</v>
      </c>
      <c r="AX102" s="14" t="s">
        <v>81</v>
      </c>
      <c r="AY102" s="256" t="s">
        <v>126</v>
      </c>
    </row>
    <row r="103" s="12" customFormat="1" ht="22.8" customHeight="1">
      <c r="A103" s="12"/>
      <c r="B103" s="199"/>
      <c r="C103" s="200"/>
      <c r="D103" s="201" t="s">
        <v>73</v>
      </c>
      <c r="E103" s="213" t="s">
        <v>764</v>
      </c>
      <c r="F103" s="213" t="s">
        <v>765</v>
      </c>
      <c r="G103" s="200"/>
      <c r="H103" s="200"/>
      <c r="I103" s="203"/>
      <c r="J103" s="214">
        <f>BK103</f>
        <v>0</v>
      </c>
      <c r="K103" s="200"/>
      <c r="L103" s="205"/>
      <c r="M103" s="206"/>
      <c r="N103" s="207"/>
      <c r="O103" s="207"/>
      <c r="P103" s="208">
        <f>SUM(P104:P107)</f>
        <v>0</v>
      </c>
      <c r="Q103" s="207"/>
      <c r="R103" s="208">
        <f>SUM(R104:R107)</f>
        <v>0</v>
      </c>
      <c r="S103" s="207"/>
      <c r="T103" s="209">
        <f>SUM(T104:T107)</f>
        <v>0</v>
      </c>
      <c r="U103" s="12"/>
      <c r="V103" s="12"/>
      <c r="W103" s="12"/>
      <c r="X103" s="12"/>
      <c r="Y103" s="12"/>
      <c r="Z103" s="12"/>
      <c r="AA103" s="12"/>
      <c r="AB103" s="12"/>
      <c r="AC103" s="12"/>
      <c r="AD103" s="12"/>
      <c r="AE103" s="12"/>
      <c r="AR103" s="210" t="s">
        <v>162</v>
      </c>
      <c r="AT103" s="211" t="s">
        <v>73</v>
      </c>
      <c r="AU103" s="211" t="s">
        <v>81</v>
      </c>
      <c r="AY103" s="210" t="s">
        <v>126</v>
      </c>
      <c r="BK103" s="212">
        <f>SUM(BK104:BK107)</f>
        <v>0</v>
      </c>
    </row>
    <row r="104" s="2" customFormat="1" ht="24.15" customHeight="1">
      <c r="A104" s="41"/>
      <c r="B104" s="42"/>
      <c r="C104" s="215" t="s">
        <v>133</v>
      </c>
      <c r="D104" s="215" t="s">
        <v>128</v>
      </c>
      <c r="E104" s="216" t="s">
        <v>133</v>
      </c>
      <c r="F104" s="217" t="s">
        <v>766</v>
      </c>
      <c r="G104" s="218" t="s">
        <v>193</v>
      </c>
      <c r="H104" s="219">
        <v>1</v>
      </c>
      <c r="I104" s="220"/>
      <c r="J104" s="221">
        <f>ROUND(I104*H104,2)</f>
        <v>0</v>
      </c>
      <c r="K104" s="217" t="s">
        <v>19</v>
      </c>
      <c r="L104" s="47"/>
      <c r="M104" s="222" t="s">
        <v>19</v>
      </c>
      <c r="N104" s="223" t="s">
        <v>45</v>
      </c>
      <c r="O104" s="87"/>
      <c r="P104" s="224">
        <f>O104*H104</f>
        <v>0</v>
      </c>
      <c r="Q104" s="224">
        <v>0</v>
      </c>
      <c r="R104" s="224">
        <f>Q104*H104</f>
        <v>0</v>
      </c>
      <c r="S104" s="224">
        <v>0</v>
      </c>
      <c r="T104" s="225">
        <f>S104*H104</f>
        <v>0</v>
      </c>
      <c r="U104" s="41"/>
      <c r="V104" s="41"/>
      <c r="W104" s="41"/>
      <c r="X104" s="41"/>
      <c r="Y104" s="41"/>
      <c r="Z104" s="41"/>
      <c r="AA104" s="41"/>
      <c r="AB104" s="41"/>
      <c r="AC104" s="41"/>
      <c r="AD104" s="41"/>
      <c r="AE104" s="41"/>
      <c r="AR104" s="226" t="s">
        <v>752</v>
      </c>
      <c r="AT104" s="226" t="s">
        <v>128</v>
      </c>
      <c r="AU104" s="226" t="s">
        <v>83</v>
      </c>
      <c r="AY104" s="20" t="s">
        <v>126</v>
      </c>
      <c r="BE104" s="227">
        <f>IF(N104="základní",J104,0)</f>
        <v>0</v>
      </c>
      <c r="BF104" s="227">
        <f>IF(N104="snížená",J104,0)</f>
        <v>0</v>
      </c>
      <c r="BG104" s="227">
        <f>IF(N104="zákl. přenesená",J104,0)</f>
        <v>0</v>
      </c>
      <c r="BH104" s="227">
        <f>IF(N104="sníž. přenesená",J104,0)</f>
        <v>0</v>
      </c>
      <c r="BI104" s="227">
        <f>IF(N104="nulová",J104,0)</f>
        <v>0</v>
      </c>
      <c r="BJ104" s="20" t="s">
        <v>81</v>
      </c>
      <c r="BK104" s="227">
        <f>ROUND(I104*H104,2)</f>
        <v>0</v>
      </c>
      <c r="BL104" s="20" t="s">
        <v>752</v>
      </c>
      <c r="BM104" s="226" t="s">
        <v>767</v>
      </c>
    </row>
    <row r="105" s="2" customFormat="1">
      <c r="A105" s="41"/>
      <c r="B105" s="42"/>
      <c r="C105" s="43"/>
      <c r="D105" s="228" t="s">
        <v>135</v>
      </c>
      <c r="E105" s="43"/>
      <c r="F105" s="229" t="s">
        <v>768</v>
      </c>
      <c r="G105" s="43"/>
      <c r="H105" s="43"/>
      <c r="I105" s="230"/>
      <c r="J105" s="43"/>
      <c r="K105" s="43"/>
      <c r="L105" s="47"/>
      <c r="M105" s="231"/>
      <c r="N105" s="232"/>
      <c r="O105" s="87"/>
      <c r="P105" s="87"/>
      <c r="Q105" s="87"/>
      <c r="R105" s="87"/>
      <c r="S105" s="87"/>
      <c r="T105" s="88"/>
      <c r="U105" s="41"/>
      <c r="V105" s="41"/>
      <c r="W105" s="41"/>
      <c r="X105" s="41"/>
      <c r="Y105" s="41"/>
      <c r="Z105" s="41"/>
      <c r="AA105" s="41"/>
      <c r="AB105" s="41"/>
      <c r="AC105" s="41"/>
      <c r="AD105" s="41"/>
      <c r="AE105" s="41"/>
      <c r="AT105" s="20" t="s">
        <v>135</v>
      </c>
      <c r="AU105" s="20" t="s">
        <v>83</v>
      </c>
    </row>
    <row r="106" s="13" customFormat="1">
      <c r="A106" s="13"/>
      <c r="B106" s="235"/>
      <c r="C106" s="236"/>
      <c r="D106" s="228" t="s">
        <v>139</v>
      </c>
      <c r="E106" s="237" t="s">
        <v>19</v>
      </c>
      <c r="F106" s="238" t="s">
        <v>755</v>
      </c>
      <c r="G106" s="236"/>
      <c r="H106" s="239">
        <v>1</v>
      </c>
      <c r="I106" s="240"/>
      <c r="J106" s="236"/>
      <c r="K106" s="236"/>
      <c r="L106" s="241"/>
      <c r="M106" s="242"/>
      <c r="N106" s="243"/>
      <c r="O106" s="243"/>
      <c r="P106" s="243"/>
      <c r="Q106" s="243"/>
      <c r="R106" s="243"/>
      <c r="S106" s="243"/>
      <c r="T106" s="244"/>
      <c r="U106" s="13"/>
      <c r="V106" s="13"/>
      <c r="W106" s="13"/>
      <c r="X106" s="13"/>
      <c r="Y106" s="13"/>
      <c r="Z106" s="13"/>
      <c r="AA106" s="13"/>
      <c r="AB106" s="13"/>
      <c r="AC106" s="13"/>
      <c r="AD106" s="13"/>
      <c r="AE106" s="13"/>
      <c r="AT106" s="245" t="s">
        <v>139</v>
      </c>
      <c r="AU106" s="245" t="s">
        <v>83</v>
      </c>
      <c r="AV106" s="13" t="s">
        <v>83</v>
      </c>
      <c r="AW106" s="13" t="s">
        <v>35</v>
      </c>
      <c r="AX106" s="13" t="s">
        <v>74</v>
      </c>
      <c r="AY106" s="245" t="s">
        <v>126</v>
      </c>
    </row>
    <row r="107" s="14" customFormat="1">
      <c r="A107" s="14"/>
      <c r="B107" s="246"/>
      <c r="C107" s="247"/>
      <c r="D107" s="228" t="s">
        <v>139</v>
      </c>
      <c r="E107" s="248" t="s">
        <v>19</v>
      </c>
      <c r="F107" s="249" t="s">
        <v>142</v>
      </c>
      <c r="G107" s="247"/>
      <c r="H107" s="250">
        <v>1</v>
      </c>
      <c r="I107" s="251"/>
      <c r="J107" s="247"/>
      <c r="K107" s="247"/>
      <c r="L107" s="252"/>
      <c r="M107" s="253"/>
      <c r="N107" s="254"/>
      <c r="O107" s="254"/>
      <c r="P107" s="254"/>
      <c r="Q107" s="254"/>
      <c r="R107" s="254"/>
      <c r="S107" s="254"/>
      <c r="T107" s="255"/>
      <c r="U107" s="14"/>
      <c r="V107" s="14"/>
      <c r="W107" s="14"/>
      <c r="X107" s="14"/>
      <c r="Y107" s="14"/>
      <c r="Z107" s="14"/>
      <c r="AA107" s="14"/>
      <c r="AB107" s="14"/>
      <c r="AC107" s="14"/>
      <c r="AD107" s="14"/>
      <c r="AE107" s="14"/>
      <c r="AT107" s="256" t="s">
        <v>139</v>
      </c>
      <c r="AU107" s="256" t="s">
        <v>83</v>
      </c>
      <c r="AV107" s="14" t="s">
        <v>133</v>
      </c>
      <c r="AW107" s="14" t="s">
        <v>35</v>
      </c>
      <c r="AX107" s="14" t="s">
        <v>81</v>
      </c>
      <c r="AY107" s="256" t="s">
        <v>126</v>
      </c>
    </row>
    <row r="108" s="12" customFormat="1" ht="22.8" customHeight="1">
      <c r="A108" s="12"/>
      <c r="B108" s="199"/>
      <c r="C108" s="200"/>
      <c r="D108" s="201" t="s">
        <v>73</v>
      </c>
      <c r="E108" s="213" t="s">
        <v>769</v>
      </c>
      <c r="F108" s="213" t="s">
        <v>770</v>
      </c>
      <c r="G108" s="200"/>
      <c r="H108" s="200"/>
      <c r="I108" s="203"/>
      <c r="J108" s="214">
        <f>BK108</f>
        <v>0</v>
      </c>
      <c r="K108" s="200"/>
      <c r="L108" s="205"/>
      <c r="M108" s="206"/>
      <c r="N108" s="207"/>
      <c r="O108" s="207"/>
      <c r="P108" s="208">
        <f>SUM(P109:P112)</f>
        <v>0</v>
      </c>
      <c r="Q108" s="207"/>
      <c r="R108" s="208">
        <f>SUM(R109:R112)</f>
        <v>0</v>
      </c>
      <c r="S108" s="207"/>
      <c r="T108" s="209">
        <f>SUM(T109:T112)</f>
        <v>0</v>
      </c>
      <c r="U108" s="12"/>
      <c r="V108" s="12"/>
      <c r="W108" s="12"/>
      <c r="X108" s="12"/>
      <c r="Y108" s="12"/>
      <c r="Z108" s="12"/>
      <c r="AA108" s="12"/>
      <c r="AB108" s="12"/>
      <c r="AC108" s="12"/>
      <c r="AD108" s="12"/>
      <c r="AE108" s="12"/>
      <c r="AR108" s="210" t="s">
        <v>162</v>
      </c>
      <c r="AT108" s="211" t="s">
        <v>73</v>
      </c>
      <c r="AU108" s="211" t="s">
        <v>81</v>
      </c>
      <c r="AY108" s="210" t="s">
        <v>126</v>
      </c>
      <c r="BK108" s="212">
        <f>SUM(BK109:BK112)</f>
        <v>0</v>
      </c>
    </row>
    <row r="109" s="2" customFormat="1" ht="16.5" customHeight="1">
      <c r="A109" s="41"/>
      <c r="B109" s="42"/>
      <c r="C109" s="215" t="s">
        <v>162</v>
      </c>
      <c r="D109" s="215" t="s">
        <v>128</v>
      </c>
      <c r="E109" s="216" t="s">
        <v>162</v>
      </c>
      <c r="F109" s="217" t="s">
        <v>770</v>
      </c>
      <c r="G109" s="218" t="s">
        <v>193</v>
      </c>
      <c r="H109" s="219">
        <v>1</v>
      </c>
      <c r="I109" s="220"/>
      <c r="J109" s="221">
        <f>ROUND(I109*H109,2)</f>
        <v>0</v>
      </c>
      <c r="K109" s="217" t="s">
        <v>19</v>
      </c>
      <c r="L109" s="47"/>
      <c r="M109" s="222" t="s">
        <v>19</v>
      </c>
      <c r="N109" s="223" t="s">
        <v>45</v>
      </c>
      <c r="O109" s="87"/>
      <c r="P109" s="224">
        <f>O109*H109</f>
        <v>0</v>
      </c>
      <c r="Q109" s="224">
        <v>0</v>
      </c>
      <c r="R109" s="224">
        <f>Q109*H109</f>
        <v>0</v>
      </c>
      <c r="S109" s="224">
        <v>0</v>
      </c>
      <c r="T109" s="225">
        <f>S109*H109</f>
        <v>0</v>
      </c>
      <c r="U109" s="41"/>
      <c r="V109" s="41"/>
      <c r="W109" s="41"/>
      <c r="X109" s="41"/>
      <c r="Y109" s="41"/>
      <c r="Z109" s="41"/>
      <c r="AA109" s="41"/>
      <c r="AB109" s="41"/>
      <c r="AC109" s="41"/>
      <c r="AD109" s="41"/>
      <c r="AE109" s="41"/>
      <c r="AR109" s="226" t="s">
        <v>752</v>
      </c>
      <c r="AT109" s="226" t="s">
        <v>128</v>
      </c>
      <c r="AU109" s="226" t="s">
        <v>83</v>
      </c>
      <c r="AY109" s="20" t="s">
        <v>126</v>
      </c>
      <c r="BE109" s="227">
        <f>IF(N109="základní",J109,0)</f>
        <v>0</v>
      </c>
      <c r="BF109" s="227">
        <f>IF(N109="snížená",J109,0)</f>
        <v>0</v>
      </c>
      <c r="BG109" s="227">
        <f>IF(N109="zákl. přenesená",J109,0)</f>
        <v>0</v>
      </c>
      <c r="BH109" s="227">
        <f>IF(N109="sníž. přenesená",J109,0)</f>
        <v>0</v>
      </c>
      <c r="BI109" s="227">
        <f>IF(N109="nulová",J109,0)</f>
        <v>0</v>
      </c>
      <c r="BJ109" s="20" t="s">
        <v>81</v>
      </c>
      <c r="BK109" s="227">
        <f>ROUND(I109*H109,2)</f>
        <v>0</v>
      </c>
      <c r="BL109" s="20" t="s">
        <v>752</v>
      </c>
      <c r="BM109" s="226" t="s">
        <v>771</v>
      </c>
    </row>
    <row r="110" s="2" customFormat="1">
      <c r="A110" s="41"/>
      <c r="B110" s="42"/>
      <c r="C110" s="43"/>
      <c r="D110" s="228" t="s">
        <v>135</v>
      </c>
      <c r="E110" s="43"/>
      <c r="F110" s="229" t="s">
        <v>772</v>
      </c>
      <c r="G110" s="43"/>
      <c r="H110" s="43"/>
      <c r="I110" s="230"/>
      <c r="J110" s="43"/>
      <c r="K110" s="43"/>
      <c r="L110" s="47"/>
      <c r="M110" s="231"/>
      <c r="N110" s="232"/>
      <c r="O110" s="87"/>
      <c r="P110" s="87"/>
      <c r="Q110" s="87"/>
      <c r="R110" s="87"/>
      <c r="S110" s="87"/>
      <c r="T110" s="88"/>
      <c r="U110" s="41"/>
      <c r="V110" s="41"/>
      <c r="W110" s="41"/>
      <c r="X110" s="41"/>
      <c r="Y110" s="41"/>
      <c r="Z110" s="41"/>
      <c r="AA110" s="41"/>
      <c r="AB110" s="41"/>
      <c r="AC110" s="41"/>
      <c r="AD110" s="41"/>
      <c r="AE110" s="41"/>
      <c r="AT110" s="20" t="s">
        <v>135</v>
      </c>
      <c r="AU110" s="20" t="s">
        <v>83</v>
      </c>
    </row>
    <row r="111" s="13" customFormat="1">
      <c r="A111" s="13"/>
      <c r="B111" s="235"/>
      <c r="C111" s="236"/>
      <c r="D111" s="228" t="s">
        <v>139</v>
      </c>
      <c r="E111" s="237" t="s">
        <v>19</v>
      </c>
      <c r="F111" s="238" t="s">
        <v>755</v>
      </c>
      <c r="G111" s="236"/>
      <c r="H111" s="239">
        <v>1</v>
      </c>
      <c r="I111" s="240"/>
      <c r="J111" s="236"/>
      <c r="K111" s="236"/>
      <c r="L111" s="241"/>
      <c r="M111" s="242"/>
      <c r="N111" s="243"/>
      <c r="O111" s="243"/>
      <c r="P111" s="243"/>
      <c r="Q111" s="243"/>
      <c r="R111" s="243"/>
      <c r="S111" s="243"/>
      <c r="T111" s="244"/>
      <c r="U111" s="13"/>
      <c r="V111" s="13"/>
      <c r="W111" s="13"/>
      <c r="X111" s="13"/>
      <c r="Y111" s="13"/>
      <c r="Z111" s="13"/>
      <c r="AA111" s="13"/>
      <c r="AB111" s="13"/>
      <c r="AC111" s="13"/>
      <c r="AD111" s="13"/>
      <c r="AE111" s="13"/>
      <c r="AT111" s="245" t="s">
        <v>139</v>
      </c>
      <c r="AU111" s="245" t="s">
        <v>83</v>
      </c>
      <c r="AV111" s="13" t="s">
        <v>83</v>
      </c>
      <c r="AW111" s="13" t="s">
        <v>35</v>
      </c>
      <c r="AX111" s="13" t="s">
        <v>74</v>
      </c>
      <c r="AY111" s="245" t="s">
        <v>126</v>
      </c>
    </row>
    <row r="112" s="14" customFormat="1">
      <c r="A112" s="14"/>
      <c r="B112" s="246"/>
      <c r="C112" s="247"/>
      <c r="D112" s="228" t="s">
        <v>139</v>
      </c>
      <c r="E112" s="248" t="s">
        <v>19</v>
      </c>
      <c r="F112" s="249" t="s">
        <v>142</v>
      </c>
      <c r="G112" s="247"/>
      <c r="H112" s="250">
        <v>1</v>
      </c>
      <c r="I112" s="251"/>
      <c r="J112" s="247"/>
      <c r="K112" s="247"/>
      <c r="L112" s="252"/>
      <c r="M112" s="253"/>
      <c r="N112" s="254"/>
      <c r="O112" s="254"/>
      <c r="P112" s="254"/>
      <c r="Q112" s="254"/>
      <c r="R112" s="254"/>
      <c r="S112" s="254"/>
      <c r="T112" s="255"/>
      <c r="U112" s="14"/>
      <c r="V112" s="14"/>
      <c r="W112" s="14"/>
      <c r="X112" s="14"/>
      <c r="Y112" s="14"/>
      <c r="Z112" s="14"/>
      <c r="AA112" s="14"/>
      <c r="AB112" s="14"/>
      <c r="AC112" s="14"/>
      <c r="AD112" s="14"/>
      <c r="AE112" s="14"/>
      <c r="AT112" s="256" t="s">
        <v>139</v>
      </c>
      <c r="AU112" s="256" t="s">
        <v>83</v>
      </c>
      <c r="AV112" s="14" t="s">
        <v>133</v>
      </c>
      <c r="AW112" s="14" t="s">
        <v>35</v>
      </c>
      <c r="AX112" s="14" t="s">
        <v>81</v>
      </c>
      <c r="AY112" s="256" t="s">
        <v>126</v>
      </c>
    </row>
    <row r="113" s="12" customFormat="1" ht="22.8" customHeight="1">
      <c r="A113" s="12"/>
      <c r="B113" s="199"/>
      <c r="C113" s="200"/>
      <c r="D113" s="201" t="s">
        <v>73</v>
      </c>
      <c r="E113" s="213" t="s">
        <v>773</v>
      </c>
      <c r="F113" s="213" t="s">
        <v>774</v>
      </c>
      <c r="G113" s="200"/>
      <c r="H113" s="200"/>
      <c r="I113" s="203"/>
      <c r="J113" s="214">
        <f>BK113</f>
        <v>0</v>
      </c>
      <c r="K113" s="200"/>
      <c r="L113" s="205"/>
      <c r="M113" s="206"/>
      <c r="N113" s="207"/>
      <c r="O113" s="207"/>
      <c r="P113" s="208">
        <f>SUM(P114:P121)</f>
        <v>0</v>
      </c>
      <c r="Q113" s="207"/>
      <c r="R113" s="208">
        <f>SUM(R114:R121)</f>
        <v>0</v>
      </c>
      <c r="S113" s="207"/>
      <c r="T113" s="209">
        <f>SUM(T114:T121)</f>
        <v>0</v>
      </c>
      <c r="U113" s="12"/>
      <c r="V113" s="12"/>
      <c r="W113" s="12"/>
      <c r="X113" s="12"/>
      <c r="Y113" s="12"/>
      <c r="Z113" s="12"/>
      <c r="AA113" s="12"/>
      <c r="AB113" s="12"/>
      <c r="AC113" s="12"/>
      <c r="AD113" s="12"/>
      <c r="AE113" s="12"/>
      <c r="AR113" s="210" t="s">
        <v>162</v>
      </c>
      <c r="AT113" s="211" t="s">
        <v>73</v>
      </c>
      <c r="AU113" s="211" t="s">
        <v>81</v>
      </c>
      <c r="AY113" s="210" t="s">
        <v>126</v>
      </c>
      <c r="BK113" s="212">
        <f>SUM(BK114:BK121)</f>
        <v>0</v>
      </c>
    </row>
    <row r="114" s="2" customFormat="1" ht="16.5" customHeight="1">
      <c r="A114" s="41"/>
      <c r="B114" s="42"/>
      <c r="C114" s="215" t="s">
        <v>173</v>
      </c>
      <c r="D114" s="215" t="s">
        <v>128</v>
      </c>
      <c r="E114" s="216" t="s">
        <v>173</v>
      </c>
      <c r="F114" s="217" t="s">
        <v>775</v>
      </c>
      <c r="G114" s="218" t="s">
        <v>193</v>
      </c>
      <c r="H114" s="219">
        <v>1</v>
      </c>
      <c r="I114" s="220"/>
      <c r="J114" s="221">
        <f>ROUND(I114*H114,2)</f>
        <v>0</v>
      </c>
      <c r="K114" s="217" t="s">
        <v>19</v>
      </c>
      <c r="L114" s="47"/>
      <c r="M114" s="222" t="s">
        <v>19</v>
      </c>
      <c r="N114" s="223" t="s">
        <v>45</v>
      </c>
      <c r="O114" s="87"/>
      <c r="P114" s="224">
        <f>O114*H114</f>
        <v>0</v>
      </c>
      <c r="Q114" s="224">
        <v>0</v>
      </c>
      <c r="R114" s="224">
        <f>Q114*H114</f>
        <v>0</v>
      </c>
      <c r="S114" s="224">
        <v>0</v>
      </c>
      <c r="T114" s="225">
        <f>S114*H114</f>
        <v>0</v>
      </c>
      <c r="U114" s="41"/>
      <c r="V114" s="41"/>
      <c r="W114" s="41"/>
      <c r="X114" s="41"/>
      <c r="Y114" s="41"/>
      <c r="Z114" s="41"/>
      <c r="AA114" s="41"/>
      <c r="AB114" s="41"/>
      <c r="AC114" s="41"/>
      <c r="AD114" s="41"/>
      <c r="AE114" s="41"/>
      <c r="AR114" s="226" t="s">
        <v>752</v>
      </c>
      <c r="AT114" s="226" t="s">
        <v>128</v>
      </c>
      <c r="AU114" s="226" t="s">
        <v>83</v>
      </c>
      <c r="AY114" s="20" t="s">
        <v>126</v>
      </c>
      <c r="BE114" s="227">
        <f>IF(N114="základní",J114,0)</f>
        <v>0</v>
      </c>
      <c r="BF114" s="227">
        <f>IF(N114="snížená",J114,0)</f>
        <v>0</v>
      </c>
      <c r="BG114" s="227">
        <f>IF(N114="zákl. přenesená",J114,0)</f>
        <v>0</v>
      </c>
      <c r="BH114" s="227">
        <f>IF(N114="sníž. přenesená",J114,0)</f>
        <v>0</v>
      </c>
      <c r="BI114" s="227">
        <f>IF(N114="nulová",J114,0)</f>
        <v>0</v>
      </c>
      <c r="BJ114" s="20" t="s">
        <v>81</v>
      </c>
      <c r="BK114" s="227">
        <f>ROUND(I114*H114,2)</f>
        <v>0</v>
      </c>
      <c r="BL114" s="20" t="s">
        <v>752</v>
      </c>
      <c r="BM114" s="226" t="s">
        <v>776</v>
      </c>
    </row>
    <row r="115" s="2" customFormat="1">
      <c r="A115" s="41"/>
      <c r="B115" s="42"/>
      <c r="C115" s="43"/>
      <c r="D115" s="228" t="s">
        <v>135</v>
      </c>
      <c r="E115" s="43"/>
      <c r="F115" s="229" t="s">
        <v>777</v>
      </c>
      <c r="G115" s="43"/>
      <c r="H115" s="43"/>
      <c r="I115" s="230"/>
      <c r="J115" s="43"/>
      <c r="K115" s="43"/>
      <c r="L115" s="47"/>
      <c r="M115" s="231"/>
      <c r="N115" s="232"/>
      <c r="O115" s="87"/>
      <c r="P115" s="87"/>
      <c r="Q115" s="87"/>
      <c r="R115" s="87"/>
      <c r="S115" s="87"/>
      <c r="T115" s="88"/>
      <c r="U115" s="41"/>
      <c r="V115" s="41"/>
      <c r="W115" s="41"/>
      <c r="X115" s="41"/>
      <c r="Y115" s="41"/>
      <c r="Z115" s="41"/>
      <c r="AA115" s="41"/>
      <c r="AB115" s="41"/>
      <c r="AC115" s="41"/>
      <c r="AD115" s="41"/>
      <c r="AE115" s="41"/>
      <c r="AT115" s="20" t="s">
        <v>135</v>
      </c>
      <c r="AU115" s="20" t="s">
        <v>83</v>
      </c>
    </row>
    <row r="116" s="13" customFormat="1">
      <c r="A116" s="13"/>
      <c r="B116" s="235"/>
      <c r="C116" s="236"/>
      <c r="D116" s="228" t="s">
        <v>139</v>
      </c>
      <c r="E116" s="237" t="s">
        <v>19</v>
      </c>
      <c r="F116" s="238" t="s">
        <v>755</v>
      </c>
      <c r="G116" s="236"/>
      <c r="H116" s="239">
        <v>1</v>
      </c>
      <c r="I116" s="240"/>
      <c r="J116" s="236"/>
      <c r="K116" s="236"/>
      <c r="L116" s="241"/>
      <c r="M116" s="242"/>
      <c r="N116" s="243"/>
      <c r="O116" s="243"/>
      <c r="P116" s="243"/>
      <c r="Q116" s="243"/>
      <c r="R116" s="243"/>
      <c r="S116" s="243"/>
      <c r="T116" s="244"/>
      <c r="U116" s="13"/>
      <c r="V116" s="13"/>
      <c r="W116" s="13"/>
      <c r="X116" s="13"/>
      <c r="Y116" s="13"/>
      <c r="Z116" s="13"/>
      <c r="AA116" s="13"/>
      <c r="AB116" s="13"/>
      <c r="AC116" s="13"/>
      <c r="AD116" s="13"/>
      <c r="AE116" s="13"/>
      <c r="AT116" s="245" t="s">
        <v>139</v>
      </c>
      <c r="AU116" s="245" t="s">
        <v>83</v>
      </c>
      <c r="AV116" s="13" t="s">
        <v>83</v>
      </c>
      <c r="AW116" s="13" t="s">
        <v>35</v>
      </c>
      <c r="AX116" s="13" t="s">
        <v>74</v>
      </c>
      <c r="AY116" s="245" t="s">
        <v>126</v>
      </c>
    </row>
    <row r="117" s="14" customFormat="1">
      <c r="A117" s="14"/>
      <c r="B117" s="246"/>
      <c r="C117" s="247"/>
      <c r="D117" s="228" t="s">
        <v>139</v>
      </c>
      <c r="E117" s="248" t="s">
        <v>19</v>
      </c>
      <c r="F117" s="249" t="s">
        <v>142</v>
      </c>
      <c r="G117" s="247"/>
      <c r="H117" s="250">
        <v>1</v>
      </c>
      <c r="I117" s="251"/>
      <c r="J117" s="247"/>
      <c r="K117" s="247"/>
      <c r="L117" s="252"/>
      <c r="M117" s="253"/>
      <c r="N117" s="254"/>
      <c r="O117" s="254"/>
      <c r="P117" s="254"/>
      <c r="Q117" s="254"/>
      <c r="R117" s="254"/>
      <c r="S117" s="254"/>
      <c r="T117" s="255"/>
      <c r="U117" s="14"/>
      <c r="V117" s="14"/>
      <c r="W117" s="14"/>
      <c r="X117" s="14"/>
      <c r="Y117" s="14"/>
      <c r="Z117" s="14"/>
      <c r="AA117" s="14"/>
      <c r="AB117" s="14"/>
      <c r="AC117" s="14"/>
      <c r="AD117" s="14"/>
      <c r="AE117" s="14"/>
      <c r="AT117" s="256" t="s">
        <v>139</v>
      </c>
      <c r="AU117" s="256" t="s">
        <v>83</v>
      </c>
      <c r="AV117" s="14" t="s">
        <v>133</v>
      </c>
      <c r="AW117" s="14" t="s">
        <v>35</v>
      </c>
      <c r="AX117" s="14" t="s">
        <v>81</v>
      </c>
      <c r="AY117" s="256" t="s">
        <v>126</v>
      </c>
    </row>
    <row r="118" s="2" customFormat="1" ht="24.15" customHeight="1">
      <c r="A118" s="41"/>
      <c r="B118" s="42"/>
      <c r="C118" s="215" t="s">
        <v>182</v>
      </c>
      <c r="D118" s="215" t="s">
        <v>128</v>
      </c>
      <c r="E118" s="216" t="s">
        <v>182</v>
      </c>
      <c r="F118" s="217" t="s">
        <v>778</v>
      </c>
      <c r="G118" s="218" t="s">
        <v>193</v>
      </c>
      <c r="H118" s="219">
        <v>1</v>
      </c>
      <c r="I118" s="220"/>
      <c r="J118" s="221">
        <f>ROUND(I118*H118,2)</f>
        <v>0</v>
      </c>
      <c r="K118" s="217" t="s">
        <v>19</v>
      </c>
      <c r="L118" s="47"/>
      <c r="M118" s="222" t="s">
        <v>19</v>
      </c>
      <c r="N118" s="223" t="s">
        <v>45</v>
      </c>
      <c r="O118" s="87"/>
      <c r="P118" s="224">
        <f>O118*H118</f>
        <v>0</v>
      </c>
      <c r="Q118" s="224">
        <v>0</v>
      </c>
      <c r="R118" s="224">
        <f>Q118*H118</f>
        <v>0</v>
      </c>
      <c r="S118" s="224">
        <v>0</v>
      </c>
      <c r="T118" s="225">
        <f>S118*H118</f>
        <v>0</v>
      </c>
      <c r="U118" s="41"/>
      <c r="V118" s="41"/>
      <c r="W118" s="41"/>
      <c r="X118" s="41"/>
      <c r="Y118" s="41"/>
      <c r="Z118" s="41"/>
      <c r="AA118" s="41"/>
      <c r="AB118" s="41"/>
      <c r="AC118" s="41"/>
      <c r="AD118" s="41"/>
      <c r="AE118" s="41"/>
      <c r="AR118" s="226" t="s">
        <v>752</v>
      </c>
      <c r="AT118" s="226" t="s">
        <v>128</v>
      </c>
      <c r="AU118" s="226" t="s">
        <v>83</v>
      </c>
      <c r="AY118" s="20" t="s">
        <v>126</v>
      </c>
      <c r="BE118" s="227">
        <f>IF(N118="základní",J118,0)</f>
        <v>0</v>
      </c>
      <c r="BF118" s="227">
        <f>IF(N118="snížená",J118,0)</f>
        <v>0</v>
      </c>
      <c r="BG118" s="227">
        <f>IF(N118="zákl. přenesená",J118,0)</f>
        <v>0</v>
      </c>
      <c r="BH118" s="227">
        <f>IF(N118="sníž. přenesená",J118,0)</f>
        <v>0</v>
      </c>
      <c r="BI118" s="227">
        <f>IF(N118="nulová",J118,0)</f>
        <v>0</v>
      </c>
      <c r="BJ118" s="20" t="s">
        <v>81</v>
      </c>
      <c r="BK118" s="227">
        <f>ROUND(I118*H118,2)</f>
        <v>0</v>
      </c>
      <c r="BL118" s="20" t="s">
        <v>752</v>
      </c>
      <c r="BM118" s="226" t="s">
        <v>779</v>
      </c>
    </row>
    <row r="119" s="2" customFormat="1">
      <c r="A119" s="41"/>
      <c r="B119" s="42"/>
      <c r="C119" s="43"/>
      <c r="D119" s="228" t="s">
        <v>135</v>
      </c>
      <c r="E119" s="43"/>
      <c r="F119" s="229" t="s">
        <v>778</v>
      </c>
      <c r="G119" s="43"/>
      <c r="H119" s="43"/>
      <c r="I119" s="230"/>
      <c r="J119" s="43"/>
      <c r="K119" s="43"/>
      <c r="L119" s="47"/>
      <c r="M119" s="231"/>
      <c r="N119" s="232"/>
      <c r="O119" s="87"/>
      <c r="P119" s="87"/>
      <c r="Q119" s="87"/>
      <c r="R119" s="87"/>
      <c r="S119" s="87"/>
      <c r="T119" s="88"/>
      <c r="U119" s="41"/>
      <c r="V119" s="41"/>
      <c r="W119" s="41"/>
      <c r="X119" s="41"/>
      <c r="Y119" s="41"/>
      <c r="Z119" s="41"/>
      <c r="AA119" s="41"/>
      <c r="AB119" s="41"/>
      <c r="AC119" s="41"/>
      <c r="AD119" s="41"/>
      <c r="AE119" s="41"/>
      <c r="AT119" s="20" t="s">
        <v>135</v>
      </c>
      <c r="AU119" s="20" t="s">
        <v>83</v>
      </c>
    </row>
    <row r="120" s="13" customFormat="1">
      <c r="A120" s="13"/>
      <c r="B120" s="235"/>
      <c r="C120" s="236"/>
      <c r="D120" s="228" t="s">
        <v>139</v>
      </c>
      <c r="E120" s="237" t="s">
        <v>19</v>
      </c>
      <c r="F120" s="238" t="s">
        <v>755</v>
      </c>
      <c r="G120" s="236"/>
      <c r="H120" s="239">
        <v>1</v>
      </c>
      <c r="I120" s="240"/>
      <c r="J120" s="236"/>
      <c r="K120" s="236"/>
      <c r="L120" s="241"/>
      <c r="M120" s="242"/>
      <c r="N120" s="243"/>
      <c r="O120" s="243"/>
      <c r="P120" s="243"/>
      <c r="Q120" s="243"/>
      <c r="R120" s="243"/>
      <c r="S120" s="243"/>
      <c r="T120" s="244"/>
      <c r="U120" s="13"/>
      <c r="V120" s="13"/>
      <c r="W120" s="13"/>
      <c r="X120" s="13"/>
      <c r="Y120" s="13"/>
      <c r="Z120" s="13"/>
      <c r="AA120" s="13"/>
      <c r="AB120" s="13"/>
      <c r="AC120" s="13"/>
      <c r="AD120" s="13"/>
      <c r="AE120" s="13"/>
      <c r="AT120" s="245" t="s">
        <v>139</v>
      </c>
      <c r="AU120" s="245" t="s">
        <v>83</v>
      </c>
      <c r="AV120" s="13" t="s">
        <v>83</v>
      </c>
      <c r="AW120" s="13" t="s">
        <v>35</v>
      </c>
      <c r="AX120" s="13" t="s">
        <v>74</v>
      </c>
      <c r="AY120" s="245" t="s">
        <v>126</v>
      </c>
    </row>
    <row r="121" s="14" customFormat="1">
      <c r="A121" s="14"/>
      <c r="B121" s="246"/>
      <c r="C121" s="247"/>
      <c r="D121" s="228" t="s">
        <v>139</v>
      </c>
      <c r="E121" s="248" t="s">
        <v>19</v>
      </c>
      <c r="F121" s="249" t="s">
        <v>142</v>
      </c>
      <c r="G121" s="247"/>
      <c r="H121" s="250">
        <v>1</v>
      </c>
      <c r="I121" s="251"/>
      <c r="J121" s="247"/>
      <c r="K121" s="247"/>
      <c r="L121" s="252"/>
      <c r="M121" s="279"/>
      <c r="N121" s="280"/>
      <c r="O121" s="280"/>
      <c r="P121" s="280"/>
      <c r="Q121" s="280"/>
      <c r="R121" s="280"/>
      <c r="S121" s="280"/>
      <c r="T121" s="281"/>
      <c r="U121" s="14"/>
      <c r="V121" s="14"/>
      <c r="W121" s="14"/>
      <c r="X121" s="14"/>
      <c r="Y121" s="14"/>
      <c r="Z121" s="14"/>
      <c r="AA121" s="14"/>
      <c r="AB121" s="14"/>
      <c r="AC121" s="14"/>
      <c r="AD121" s="14"/>
      <c r="AE121" s="14"/>
      <c r="AT121" s="256" t="s">
        <v>139</v>
      </c>
      <c r="AU121" s="256" t="s">
        <v>83</v>
      </c>
      <c r="AV121" s="14" t="s">
        <v>133</v>
      </c>
      <c r="AW121" s="14" t="s">
        <v>35</v>
      </c>
      <c r="AX121" s="14" t="s">
        <v>81</v>
      </c>
      <c r="AY121" s="256" t="s">
        <v>126</v>
      </c>
    </row>
    <row r="122" s="2" customFormat="1" ht="6.96" customHeight="1">
      <c r="A122" s="41"/>
      <c r="B122" s="62"/>
      <c r="C122" s="63"/>
      <c r="D122" s="63"/>
      <c r="E122" s="63"/>
      <c r="F122" s="63"/>
      <c r="G122" s="63"/>
      <c r="H122" s="63"/>
      <c r="I122" s="63"/>
      <c r="J122" s="63"/>
      <c r="K122" s="63"/>
      <c r="L122" s="47"/>
      <c r="M122" s="41"/>
      <c r="O122" s="41"/>
      <c r="P122" s="41"/>
      <c r="Q122" s="41"/>
      <c r="R122" s="41"/>
      <c r="S122" s="41"/>
      <c r="T122" s="41"/>
      <c r="U122" s="41"/>
      <c r="V122" s="41"/>
      <c r="W122" s="41"/>
      <c r="X122" s="41"/>
      <c r="Y122" s="41"/>
      <c r="Z122" s="41"/>
      <c r="AA122" s="41"/>
      <c r="AB122" s="41"/>
      <c r="AC122" s="41"/>
      <c r="AD122" s="41"/>
      <c r="AE122" s="41"/>
    </row>
  </sheetData>
  <sheetProtection sheet="1" autoFilter="0" formatColumns="0" formatRows="0" objects="1" scenarios="1" spinCount="100000" saltValue="KiRlsPJUCXxF1SeqhbU1f/OBXyG2XuzJkD3Cm5I9rrrWBvQ26vtRImSV3xghk7Bd/pWvrqYnWqhoSYPppYk42Q==" hashValue="F2kCrKyn0LKEacVFbYarr3EirRXTrtY7vr2jdCQIRE3UE0axb7Hifoo9CChTUVp/wMhGiUE0H2aE6PIJSqitcQ==" algorithmName="SHA-512" password="CC35"/>
  <autoFilter ref="C85:K121"/>
  <mergeCells count="9">
    <mergeCell ref="E7:H7"/>
    <mergeCell ref="E9:H9"/>
    <mergeCell ref="E18:H18"/>
    <mergeCell ref="E27:H27"/>
    <mergeCell ref="E48:H48"/>
    <mergeCell ref="E50:H50"/>
    <mergeCell ref="E76:H76"/>
    <mergeCell ref="E78:H7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58"/>
  </sheetViews>
  <cols>
    <col min="1" max="1" width="8.332031" style="292" customWidth="1"/>
    <col min="2" max="2" width="1.667969" style="292" customWidth="1"/>
    <col min="3" max="4" width="5" style="292" customWidth="1"/>
    <col min="5" max="5" width="11.66016" style="292" customWidth="1"/>
    <col min="6" max="6" width="9.160156" style="292" customWidth="1"/>
    <col min="7" max="7" width="5" style="292" customWidth="1"/>
    <col min="8" max="8" width="77.83203" style="292" customWidth="1"/>
    <col min="9" max="10" width="20" style="292" customWidth="1"/>
    <col min="11" max="11" width="1.667969" style="292" customWidth="1"/>
  </cols>
  <sheetData>
    <row r="1" s="1" customFormat="1" ht="37.5" customHeight="1"/>
    <row r="2" s="1" customFormat="1" ht="7.5" customHeight="1">
      <c r="B2" s="293"/>
      <c r="C2" s="294"/>
      <c r="D2" s="294"/>
      <c r="E2" s="294"/>
      <c r="F2" s="294"/>
      <c r="G2" s="294"/>
      <c r="H2" s="294"/>
      <c r="I2" s="294"/>
      <c r="J2" s="294"/>
      <c r="K2" s="295"/>
    </row>
    <row r="3" s="17" customFormat="1" ht="45" customHeight="1">
      <c r="B3" s="296"/>
      <c r="C3" s="297" t="s">
        <v>780</v>
      </c>
      <c r="D3" s="297"/>
      <c r="E3" s="297"/>
      <c r="F3" s="297"/>
      <c r="G3" s="297"/>
      <c r="H3" s="297"/>
      <c r="I3" s="297"/>
      <c r="J3" s="297"/>
      <c r="K3" s="298"/>
    </row>
    <row r="4" s="1" customFormat="1" ht="25.5" customHeight="1">
      <c r="B4" s="299"/>
      <c r="C4" s="300" t="s">
        <v>781</v>
      </c>
      <c r="D4" s="300"/>
      <c r="E4" s="300"/>
      <c r="F4" s="300"/>
      <c r="G4" s="300"/>
      <c r="H4" s="300"/>
      <c r="I4" s="300"/>
      <c r="J4" s="300"/>
      <c r="K4" s="301"/>
    </row>
    <row r="5" s="1" customFormat="1" ht="5.25" customHeight="1">
      <c r="B5" s="299"/>
      <c r="C5" s="302"/>
      <c r="D5" s="302"/>
      <c r="E5" s="302"/>
      <c r="F5" s="302"/>
      <c r="G5" s="302"/>
      <c r="H5" s="302"/>
      <c r="I5" s="302"/>
      <c r="J5" s="302"/>
      <c r="K5" s="301"/>
    </row>
    <row r="6" s="1" customFormat="1" ht="15" customHeight="1">
      <c r="B6" s="299"/>
      <c r="C6" s="303" t="s">
        <v>782</v>
      </c>
      <c r="D6" s="303"/>
      <c r="E6" s="303"/>
      <c r="F6" s="303"/>
      <c r="G6" s="303"/>
      <c r="H6" s="303"/>
      <c r="I6" s="303"/>
      <c r="J6" s="303"/>
      <c r="K6" s="301"/>
    </row>
    <row r="7" s="1" customFormat="1" ht="15" customHeight="1">
      <c r="B7" s="304"/>
      <c r="C7" s="303" t="s">
        <v>783</v>
      </c>
      <c r="D7" s="303"/>
      <c r="E7" s="303"/>
      <c r="F7" s="303"/>
      <c r="G7" s="303"/>
      <c r="H7" s="303"/>
      <c r="I7" s="303"/>
      <c r="J7" s="303"/>
      <c r="K7" s="301"/>
    </row>
    <row r="8" s="1" customFormat="1" ht="12.75" customHeight="1">
      <c r="B8" s="304"/>
      <c r="C8" s="303"/>
      <c r="D8" s="303"/>
      <c r="E8" s="303"/>
      <c r="F8" s="303"/>
      <c r="G8" s="303"/>
      <c r="H8" s="303"/>
      <c r="I8" s="303"/>
      <c r="J8" s="303"/>
      <c r="K8" s="301"/>
    </row>
    <row r="9" s="1" customFormat="1" ht="15" customHeight="1">
      <c r="B9" s="304"/>
      <c r="C9" s="303" t="s">
        <v>784</v>
      </c>
      <c r="D9" s="303"/>
      <c r="E9" s="303"/>
      <c r="F9" s="303"/>
      <c r="G9" s="303"/>
      <c r="H9" s="303"/>
      <c r="I9" s="303"/>
      <c r="J9" s="303"/>
      <c r="K9" s="301"/>
    </row>
    <row r="10" s="1" customFormat="1" ht="15" customHeight="1">
      <c r="B10" s="304"/>
      <c r="C10" s="303"/>
      <c r="D10" s="303" t="s">
        <v>785</v>
      </c>
      <c r="E10" s="303"/>
      <c r="F10" s="303"/>
      <c r="G10" s="303"/>
      <c r="H10" s="303"/>
      <c r="I10" s="303"/>
      <c r="J10" s="303"/>
      <c r="K10" s="301"/>
    </row>
    <row r="11" s="1" customFormat="1" ht="15" customHeight="1">
      <c r="B11" s="304"/>
      <c r="C11" s="305"/>
      <c r="D11" s="303" t="s">
        <v>786</v>
      </c>
      <c r="E11" s="303"/>
      <c r="F11" s="303"/>
      <c r="G11" s="303"/>
      <c r="H11" s="303"/>
      <c r="I11" s="303"/>
      <c r="J11" s="303"/>
      <c r="K11" s="301"/>
    </row>
    <row r="12" s="1" customFormat="1" ht="15" customHeight="1">
      <c r="B12" s="304"/>
      <c r="C12" s="305"/>
      <c r="D12" s="303"/>
      <c r="E12" s="303"/>
      <c r="F12" s="303"/>
      <c r="G12" s="303"/>
      <c r="H12" s="303"/>
      <c r="I12" s="303"/>
      <c r="J12" s="303"/>
      <c r="K12" s="301"/>
    </row>
    <row r="13" s="1" customFormat="1" ht="15" customHeight="1">
      <c r="B13" s="304"/>
      <c r="C13" s="305"/>
      <c r="D13" s="306" t="s">
        <v>787</v>
      </c>
      <c r="E13" s="303"/>
      <c r="F13" s="303"/>
      <c r="G13" s="303"/>
      <c r="H13" s="303"/>
      <c r="I13" s="303"/>
      <c r="J13" s="303"/>
      <c r="K13" s="301"/>
    </row>
    <row r="14" s="1" customFormat="1" ht="12.75" customHeight="1">
      <c r="B14" s="304"/>
      <c r="C14" s="305"/>
      <c r="D14" s="305"/>
      <c r="E14" s="305"/>
      <c r="F14" s="305"/>
      <c r="G14" s="305"/>
      <c r="H14" s="305"/>
      <c r="I14" s="305"/>
      <c r="J14" s="305"/>
      <c r="K14" s="301"/>
    </row>
    <row r="15" s="1" customFormat="1" ht="15" customHeight="1">
      <c r="B15" s="304"/>
      <c r="C15" s="305"/>
      <c r="D15" s="303" t="s">
        <v>788</v>
      </c>
      <c r="E15" s="303"/>
      <c r="F15" s="303"/>
      <c r="G15" s="303"/>
      <c r="H15" s="303"/>
      <c r="I15" s="303"/>
      <c r="J15" s="303"/>
      <c r="K15" s="301"/>
    </row>
    <row r="16" s="1" customFormat="1" ht="15" customHeight="1">
      <c r="B16" s="304"/>
      <c r="C16" s="305"/>
      <c r="D16" s="303" t="s">
        <v>789</v>
      </c>
      <c r="E16" s="303"/>
      <c r="F16" s="303"/>
      <c r="G16" s="303"/>
      <c r="H16" s="303"/>
      <c r="I16" s="303"/>
      <c r="J16" s="303"/>
      <c r="K16" s="301"/>
    </row>
    <row r="17" s="1" customFormat="1" ht="15" customHeight="1">
      <c r="B17" s="304"/>
      <c r="C17" s="305"/>
      <c r="D17" s="303" t="s">
        <v>790</v>
      </c>
      <c r="E17" s="303"/>
      <c r="F17" s="303"/>
      <c r="G17" s="303"/>
      <c r="H17" s="303"/>
      <c r="I17" s="303"/>
      <c r="J17" s="303"/>
      <c r="K17" s="301"/>
    </row>
    <row r="18" s="1" customFormat="1" ht="15" customHeight="1">
      <c r="B18" s="304"/>
      <c r="C18" s="305"/>
      <c r="D18" s="305"/>
      <c r="E18" s="307" t="s">
        <v>80</v>
      </c>
      <c r="F18" s="303" t="s">
        <v>791</v>
      </c>
      <c r="G18" s="303"/>
      <c r="H18" s="303"/>
      <c r="I18" s="303"/>
      <c r="J18" s="303"/>
      <c r="K18" s="301"/>
    </row>
    <row r="19" s="1" customFormat="1" ht="15" customHeight="1">
      <c r="B19" s="304"/>
      <c r="C19" s="305"/>
      <c r="D19" s="305"/>
      <c r="E19" s="307" t="s">
        <v>792</v>
      </c>
      <c r="F19" s="303" t="s">
        <v>793</v>
      </c>
      <c r="G19" s="303"/>
      <c r="H19" s="303"/>
      <c r="I19" s="303"/>
      <c r="J19" s="303"/>
      <c r="K19" s="301"/>
    </row>
    <row r="20" s="1" customFormat="1" ht="15" customHeight="1">
      <c r="B20" s="304"/>
      <c r="C20" s="305"/>
      <c r="D20" s="305"/>
      <c r="E20" s="307" t="s">
        <v>794</v>
      </c>
      <c r="F20" s="303" t="s">
        <v>795</v>
      </c>
      <c r="G20" s="303"/>
      <c r="H20" s="303"/>
      <c r="I20" s="303"/>
      <c r="J20" s="303"/>
      <c r="K20" s="301"/>
    </row>
    <row r="21" s="1" customFormat="1" ht="15" customHeight="1">
      <c r="B21" s="304"/>
      <c r="C21" s="305"/>
      <c r="D21" s="305"/>
      <c r="E21" s="307" t="s">
        <v>796</v>
      </c>
      <c r="F21" s="303" t="s">
        <v>797</v>
      </c>
      <c r="G21" s="303"/>
      <c r="H21" s="303"/>
      <c r="I21" s="303"/>
      <c r="J21" s="303"/>
      <c r="K21" s="301"/>
    </row>
    <row r="22" s="1" customFormat="1" ht="15" customHeight="1">
      <c r="B22" s="304"/>
      <c r="C22" s="305"/>
      <c r="D22" s="305"/>
      <c r="E22" s="307" t="s">
        <v>317</v>
      </c>
      <c r="F22" s="303" t="s">
        <v>318</v>
      </c>
      <c r="G22" s="303"/>
      <c r="H22" s="303"/>
      <c r="I22" s="303"/>
      <c r="J22" s="303"/>
      <c r="K22" s="301"/>
    </row>
    <row r="23" s="1" customFormat="1" ht="15" customHeight="1">
      <c r="B23" s="304"/>
      <c r="C23" s="305"/>
      <c r="D23" s="305"/>
      <c r="E23" s="307" t="s">
        <v>86</v>
      </c>
      <c r="F23" s="303" t="s">
        <v>798</v>
      </c>
      <c r="G23" s="303"/>
      <c r="H23" s="303"/>
      <c r="I23" s="303"/>
      <c r="J23" s="303"/>
      <c r="K23" s="301"/>
    </row>
    <row r="24" s="1" customFormat="1" ht="12.75" customHeight="1">
      <c r="B24" s="304"/>
      <c r="C24" s="305"/>
      <c r="D24" s="305"/>
      <c r="E24" s="305"/>
      <c r="F24" s="305"/>
      <c r="G24" s="305"/>
      <c r="H24" s="305"/>
      <c r="I24" s="305"/>
      <c r="J24" s="305"/>
      <c r="K24" s="301"/>
    </row>
    <row r="25" s="1" customFormat="1" ht="15" customHeight="1">
      <c r="B25" s="304"/>
      <c r="C25" s="303" t="s">
        <v>799</v>
      </c>
      <c r="D25" s="303"/>
      <c r="E25" s="303"/>
      <c r="F25" s="303"/>
      <c r="G25" s="303"/>
      <c r="H25" s="303"/>
      <c r="I25" s="303"/>
      <c r="J25" s="303"/>
      <c r="K25" s="301"/>
    </row>
    <row r="26" s="1" customFormat="1" ht="15" customHeight="1">
      <c r="B26" s="304"/>
      <c r="C26" s="303" t="s">
        <v>800</v>
      </c>
      <c r="D26" s="303"/>
      <c r="E26" s="303"/>
      <c r="F26" s="303"/>
      <c r="G26" s="303"/>
      <c r="H26" s="303"/>
      <c r="I26" s="303"/>
      <c r="J26" s="303"/>
      <c r="K26" s="301"/>
    </row>
    <row r="27" s="1" customFormat="1" ht="15" customHeight="1">
      <c r="B27" s="304"/>
      <c r="C27" s="303"/>
      <c r="D27" s="303" t="s">
        <v>801</v>
      </c>
      <c r="E27" s="303"/>
      <c r="F27" s="303"/>
      <c r="G27" s="303"/>
      <c r="H27" s="303"/>
      <c r="I27" s="303"/>
      <c r="J27" s="303"/>
      <c r="K27" s="301"/>
    </row>
    <row r="28" s="1" customFormat="1" ht="15" customHeight="1">
      <c r="B28" s="304"/>
      <c r="C28" s="305"/>
      <c r="D28" s="303" t="s">
        <v>802</v>
      </c>
      <c r="E28" s="303"/>
      <c r="F28" s="303"/>
      <c r="G28" s="303"/>
      <c r="H28" s="303"/>
      <c r="I28" s="303"/>
      <c r="J28" s="303"/>
      <c r="K28" s="301"/>
    </row>
    <row r="29" s="1" customFormat="1" ht="12.75" customHeight="1">
      <c r="B29" s="304"/>
      <c r="C29" s="305"/>
      <c r="D29" s="305"/>
      <c r="E29" s="305"/>
      <c r="F29" s="305"/>
      <c r="G29" s="305"/>
      <c r="H29" s="305"/>
      <c r="I29" s="305"/>
      <c r="J29" s="305"/>
      <c r="K29" s="301"/>
    </row>
    <row r="30" s="1" customFormat="1" ht="15" customHeight="1">
      <c r="B30" s="304"/>
      <c r="C30" s="305"/>
      <c r="D30" s="303" t="s">
        <v>803</v>
      </c>
      <c r="E30" s="303"/>
      <c r="F30" s="303"/>
      <c r="G30" s="303"/>
      <c r="H30" s="303"/>
      <c r="I30" s="303"/>
      <c r="J30" s="303"/>
      <c r="K30" s="301"/>
    </row>
    <row r="31" s="1" customFormat="1" ht="15" customHeight="1">
      <c r="B31" s="304"/>
      <c r="C31" s="305"/>
      <c r="D31" s="303" t="s">
        <v>804</v>
      </c>
      <c r="E31" s="303"/>
      <c r="F31" s="303"/>
      <c r="G31" s="303"/>
      <c r="H31" s="303"/>
      <c r="I31" s="303"/>
      <c r="J31" s="303"/>
      <c r="K31" s="301"/>
    </row>
    <row r="32" s="1" customFormat="1" ht="12.75" customHeight="1">
      <c r="B32" s="304"/>
      <c r="C32" s="305"/>
      <c r="D32" s="305"/>
      <c r="E32" s="305"/>
      <c r="F32" s="305"/>
      <c r="G32" s="305"/>
      <c r="H32" s="305"/>
      <c r="I32" s="305"/>
      <c r="J32" s="305"/>
      <c r="K32" s="301"/>
    </row>
    <row r="33" s="1" customFormat="1" ht="15" customHeight="1">
      <c r="B33" s="304"/>
      <c r="C33" s="305"/>
      <c r="D33" s="303" t="s">
        <v>805</v>
      </c>
      <c r="E33" s="303"/>
      <c r="F33" s="303"/>
      <c r="G33" s="303"/>
      <c r="H33" s="303"/>
      <c r="I33" s="303"/>
      <c r="J33" s="303"/>
      <c r="K33" s="301"/>
    </row>
    <row r="34" s="1" customFormat="1" ht="15" customHeight="1">
      <c r="B34" s="304"/>
      <c r="C34" s="305"/>
      <c r="D34" s="303" t="s">
        <v>806</v>
      </c>
      <c r="E34" s="303"/>
      <c r="F34" s="303"/>
      <c r="G34" s="303"/>
      <c r="H34" s="303"/>
      <c r="I34" s="303"/>
      <c r="J34" s="303"/>
      <c r="K34" s="301"/>
    </row>
    <row r="35" s="1" customFormat="1" ht="15" customHeight="1">
      <c r="B35" s="304"/>
      <c r="C35" s="305"/>
      <c r="D35" s="303" t="s">
        <v>807</v>
      </c>
      <c r="E35" s="303"/>
      <c r="F35" s="303"/>
      <c r="G35" s="303"/>
      <c r="H35" s="303"/>
      <c r="I35" s="303"/>
      <c r="J35" s="303"/>
      <c r="K35" s="301"/>
    </row>
    <row r="36" s="1" customFormat="1" ht="15" customHeight="1">
      <c r="B36" s="304"/>
      <c r="C36" s="305"/>
      <c r="D36" s="303"/>
      <c r="E36" s="306" t="s">
        <v>112</v>
      </c>
      <c r="F36" s="303"/>
      <c r="G36" s="303" t="s">
        <v>808</v>
      </c>
      <c r="H36" s="303"/>
      <c r="I36" s="303"/>
      <c r="J36" s="303"/>
      <c r="K36" s="301"/>
    </row>
    <row r="37" s="1" customFormat="1" ht="30.75" customHeight="1">
      <c r="B37" s="304"/>
      <c r="C37" s="305"/>
      <c r="D37" s="303"/>
      <c r="E37" s="306" t="s">
        <v>809</v>
      </c>
      <c r="F37" s="303"/>
      <c r="G37" s="303" t="s">
        <v>810</v>
      </c>
      <c r="H37" s="303"/>
      <c r="I37" s="303"/>
      <c r="J37" s="303"/>
      <c r="K37" s="301"/>
    </row>
    <row r="38" s="1" customFormat="1" ht="15" customHeight="1">
      <c r="B38" s="304"/>
      <c r="C38" s="305"/>
      <c r="D38" s="303"/>
      <c r="E38" s="306" t="s">
        <v>55</v>
      </c>
      <c r="F38" s="303"/>
      <c r="G38" s="303" t="s">
        <v>811</v>
      </c>
      <c r="H38" s="303"/>
      <c r="I38" s="303"/>
      <c r="J38" s="303"/>
      <c r="K38" s="301"/>
    </row>
    <row r="39" s="1" customFormat="1" ht="15" customHeight="1">
      <c r="B39" s="304"/>
      <c r="C39" s="305"/>
      <c r="D39" s="303"/>
      <c r="E39" s="306" t="s">
        <v>56</v>
      </c>
      <c r="F39" s="303"/>
      <c r="G39" s="303" t="s">
        <v>812</v>
      </c>
      <c r="H39" s="303"/>
      <c r="I39" s="303"/>
      <c r="J39" s="303"/>
      <c r="K39" s="301"/>
    </row>
    <row r="40" s="1" customFormat="1" ht="15" customHeight="1">
      <c r="B40" s="304"/>
      <c r="C40" s="305"/>
      <c r="D40" s="303"/>
      <c r="E40" s="306" t="s">
        <v>113</v>
      </c>
      <c r="F40" s="303"/>
      <c r="G40" s="303" t="s">
        <v>813</v>
      </c>
      <c r="H40" s="303"/>
      <c r="I40" s="303"/>
      <c r="J40" s="303"/>
      <c r="K40" s="301"/>
    </row>
    <row r="41" s="1" customFormat="1" ht="15" customHeight="1">
      <c r="B41" s="304"/>
      <c r="C41" s="305"/>
      <c r="D41" s="303"/>
      <c r="E41" s="306" t="s">
        <v>114</v>
      </c>
      <c r="F41" s="303"/>
      <c r="G41" s="303" t="s">
        <v>814</v>
      </c>
      <c r="H41" s="303"/>
      <c r="I41" s="303"/>
      <c r="J41" s="303"/>
      <c r="K41" s="301"/>
    </row>
    <row r="42" s="1" customFormat="1" ht="15" customHeight="1">
      <c r="B42" s="304"/>
      <c r="C42" s="305"/>
      <c r="D42" s="303"/>
      <c r="E42" s="306" t="s">
        <v>815</v>
      </c>
      <c r="F42" s="303"/>
      <c r="G42" s="303" t="s">
        <v>816</v>
      </c>
      <c r="H42" s="303"/>
      <c r="I42" s="303"/>
      <c r="J42" s="303"/>
      <c r="K42" s="301"/>
    </row>
    <row r="43" s="1" customFormat="1" ht="15" customHeight="1">
      <c r="B43" s="304"/>
      <c r="C43" s="305"/>
      <c r="D43" s="303"/>
      <c r="E43" s="306"/>
      <c r="F43" s="303"/>
      <c r="G43" s="303" t="s">
        <v>817</v>
      </c>
      <c r="H43" s="303"/>
      <c r="I43" s="303"/>
      <c r="J43" s="303"/>
      <c r="K43" s="301"/>
    </row>
    <row r="44" s="1" customFormat="1" ht="15" customHeight="1">
      <c r="B44" s="304"/>
      <c r="C44" s="305"/>
      <c r="D44" s="303"/>
      <c r="E44" s="306" t="s">
        <v>818</v>
      </c>
      <c r="F44" s="303"/>
      <c r="G44" s="303" t="s">
        <v>819</v>
      </c>
      <c r="H44" s="303"/>
      <c r="I44" s="303"/>
      <c r="J44" s="303"/>
      <c r="K44" s="301"/>
    </row>
    <row r="45" s="1" customFormat="1" ht="15" customHeight="1">
      <c r="B45" s="304"/>
      <c r="C45" s="305"/>
      <c r="D45" s="303"/>
      <c r="E45" s="306" t="s">
        <v>116</v>
      </c>
      <c r="F45" s="303"/>
      <c r="G45" s="303" t="s">
        <v>820</v>
      </c>
      <c r="H45" s="303"/>
      <c r="I45" s="303"/>
      <c r="J45" s="303"/>
      <c r="K45" s="301"/>
    </row>
    <row r="46" s="1" customFormat="1" ht="12.75" customHeight="1">
      <c r="B46" s="304"/>
      <c r="C46" s="305"/>
      <c r="D46" s="303"/>
      <c r="E46" s="303"/>
      <c r="F46" s="303"/>
      <c r="G46" s="303"/>
      <c r="H46" s="303"/>
      <c r="I46" s="303"/>
      <c r="J46" s="303"/>
      <c r="K46" s="301"/>
    </row>
    <row r="47" s="1" customFormat="1" ht="15" customHeight="1">
      <c r="B47" s="304"/>
      <c r="C47" s="305"/>
      <c r="D47" s="303" t="s">
        <v>821</v>
      </c>
      <c r="E47" s="303"/>
      <c r="F47" s="303"/>
      <c r="G47" s="303"/>
      <c r="H47" s="303"/>
      <c r="I47" s="303"/>
      <c r="J47" s="303"/>
      <c r="K47" s="301"/>
    </row>
    <row r="48" s="1" customFormat="1" ht="15" customHeight="1">
      <c r="B48" s="304"/>
      <c r="C48" s="305"/>
      <c r="D48" s="305"/>
      <c r="E48" s="303" t="s">
        <v>822</v>
      </c>
      <c r="F48" s="303"/>
      <c r="G48" s="303"/>
      <c r="H48" s="303"/>
      <c r="I48" s="303"/>
      <c r="J48" s="303"/>
      <c r="K48" s="301"/>
    </row>
    <row r="49" s="1" customFormat="1" ht="15" customHeight="1">
      <c r="B49" s="304"/>
      <c r="C49" s="305"/>
      <c r="D49" s="305"/>
      <c r="E49" s="303" t="s">
        <v>823</v>
      </c>
      <c r="F49" s="303"/>
      <c r="G49" s="303"/>
      <c r="H49" s="303"/>
      <c r="I49" s="303"/>
      <c r="J49" s="303"/>
      <c r="K49" s="301"/>
    </row>
    <row r="50" s="1" customFormat="1" ht="15" customHeight="1">
      <c r="B50" s="304"/>
      <c r="C50" s="305"/>
      <c r="D50" s="305"/>
      <c r="E50" s="303" t="s">
        <v>824</v>
      </c>
      <c r="F50" s="303"/>
      <c r="G50" s="303"/>
      <c r="H50" s="303"/>
      <c r="I50" s="303"/>
      <c r="J50" s="303"/>
      <c r="K50" s="301"/>
    </row>
    <row r="51" s="1" customFormat="1" ht="15" customHeight="1">
      <c r="B51" s="304"/>
      <c r="C51" s="305"/>
      <c r="D51" s="303" t="s">
        <v>825</v>
      </c>
      <c r="E51" s="303"/>
      <c r="F51" s="303"/>
      <c r="G51" s="303"/>
      <c r="H51" s="303"/>
      <c r="I51" s="303"/>
      <c r="J51" s="303"/>
      <c r="K51" s="301"/>
    </row>
    <row r="52" s="1" customFormat="1" ht="25.5" customHeight="1">
      <c r="B52" s="299"/>
      <c r="C52" s="300" t="s">
        <v>826</v>
      </c>
      <c r="D52" s="300"/>
      <c r="E52" s="300"/>
      <c r="F52" s="300"/>
      <c r="G52" s="300"/>
      <c r="H52" s="300"/>
      <c r="I52" s="300"/>
      <c r="J52" s="300"/>
      <c r="K52" s="301"/>
    </row>
    <row r="53" s="1" customFormat="1" ht="5.25" customHeight="1">
      <c r="B53" s="299"/>
      <c r="C53" s="302"/>
      <c r="D53" s="302"/>
      <c r="E53" s="302"/>
      <c r="F53" s="302"/>
      <c r="G53" s="302"/>
      <c r="H53" s="302"/>
      <c r="I53" s="302"/>
      <c r="J53" s="302"/>
      <c r="K53" s="301"/>
    </row>
    <row r="54" s="1" customFormat="1" ht="15" customHeight="1">
      <c r="B54" s="299"/>
      <c r="C54" s="303" t="s">
        <v>827</v>
      </c>
      <c r="D54" s="303"/>
      <c r="E54" s="303"/>
      <c r="F54" s="303"/>
      <c r="G54" s="303"/>
      <c r="H54" s="303"/>
      <c r="I54" s="303"/>
      <c r="J54" s="303"/>
      <c r="K54" s="301"/>
    </row>
    <row r="55" s="1" customFormat="1" ht="15" customHeight="1">
      <c r="B55" s="299"/>
      <c r="C55" s="303" t="s">
        <v>828</v>
      </c>
      <c r="D55" s="303"/>
      <c r="E55" s="303"/>
      <c r="F55" s="303"/>
      <c r="G55" s="303"/>
      <c r="H55" s="303"/>
      <c r="I55" s="303"/>
      <c r="J55" s="303"/>
      <c r="K55" s="301"/>
    </row>
    <row r="56" s="1" customFormat="1" ht="12.75" customHeight="1">
      <c r="B56" s="299"/>
      <c r="C56" s="303"/>
      <c r="D56" s="303"/>
      <c r="E56" s="303"/>
      <c r="F56" s="303"/>
      <c r="G56" s="303"/>
      <c r="H56" s="303"/>
      <c r="I56" s="303"/>
      <c r="J56" s="303"/>
      <c r="K56" s="301"/>
    </row>
    <row r="57" s="1" customFormat="1" ht="15" customHeight="1">
      <c r="B57" s="299"/>
      <c r="C57" s="303" t="s">
        <v>829</v>
      </c>
      <c r="D57" s="303"/>
      <c r="E57" s="303"/>
      <c r="F57" s="303"/>
      <c r="G57" s="303"/>
      <c r="H57" s="303"/>
      <c r="I57" s="303"/>
      <c r="J57" s="303"/>
      <c r="K57" s="301"/>
    </row>
    <row r="58" s="1" customFormat="1" ht="15" customHeight="1">
      <c r="B58" s="299"/>
      <c r="C58" s="305"/>
      <c r="D58" s="303" t="s">
        <v>830</v>
      </c>
      <c r="E58" s="303"/>
      <c r="F58" s="303"/>
      <c r="G58" s="303"/>
      <c r="H58" s="303"/>
      <c r="I58" s="303"/>
      <c r="J58" s="303"/>
      <c r="K58" s="301"/>
    </row>
    <row r="59" s="1" customFormat="1" ht="15" customHeight="1">
      <c r="B59" s="299"/>
      <c r="C59" s="305"/>
      <c r="D59" s="303" t="s">
        <v>831</v>
      </c>
      <c r="E59" s="303"/>
      <c r="F59" s="303"/>
      <c r="G59" s="303"/>
      <c r="H59" s="303"/>
      <c r="I59" s="303"/>
      <c r="J59" s="303"/>
      <c r="K59" s="301"/>
    </row>
    <row r="60" s="1" customFormat="1" ht="15" customHeight="1">
      <c r="B60" s="299"/>
      <c r="C60" s="305"/>
      <c r="D60" s="303" t="s">
        <v>832</v>
      </c>
      <c r="E60" s="303"/>
      <c r="F60" s="303"/>
      <c r="G60" s="303"/>
      <c r="H60" s="303"/>
      <c r="I60" s="303"/>
      <c r="J60" s="303"/>
      <c r="K60" s="301"/>
    </row>
    <row r="61" s="1" customFormat="1" ht="15" customHeight="1">
      <c r="B61" s="299"/>
      <c r="C61" s="305"/>
      <c r="D61" s="303" t="s">
        <v>833</v>
      </c>
      <c r="E61" s="303"/>
      <c r="F61" s="303"/>
      <c r="G61" s="303"/>
      <c r="H61" s="303"/>
      <c r="I61" s="303"/>
      <c r="J61" s="303"/>
      <c r="K61" s="301"/>
    </row>
    <row r="62" s="1" customFormat="1" ht="15" customHeight="1">
      <c r="B62" s="299"/>
      <c r="C62" s="305"/>
      <c r="D62" s="308" t="s">
        <v>834</v>
      </c>
      <c r="E62" s="308"/>
      <c r="F62" s="308"/>
      <c r="G62" s="308"/>
      <c r="H62" s="308"/>
      <c r="I62" s="308"/>
      <c r="J62" s="308"/>
      <c r="K62" s="301"/>
    </row>
    <row r="63" s="1" customFormat="1" ht="15" customHeight="1">
      <c r="B63" s="299"/>
      <c r="C63" s="305"/>
      <c r="D63" s="303" t="s">
        <v>835</v>
      </c>
      <c r="E63" s="303"/>
      <c r="F63" s="303"/>
      <c r="G63" s="303"/>
      <c r="H63" s="303"/>
      <c r="I63" s="303"/>
      <c r="J63" s="303"/>
      <c r="K63" s="301"/>
    </row>
    <row r="64" s="1" customFormat="1" ht="12.75" customHeight="1">
      <c r="B64" s="299"/>
      <c r="C64" s="305"/>
      <c r="D64" s="305"/>
      <c r="E64" s="309"/>
      <c r="F64" s="305"/>
      <c r="G64" s="305"/>
      <c r="H64" s="305"/>
      <c r="I64" s="305"/>
      <c r="J64" s="305"/>
      <c r="K64" s="301"/>
    </row>
    <row r="65" s="1" customFormat="1" ht="15" customHeight="1">
      <c r="B65" s="299"/>
      <c r="C65" s="305"/>
      <c r="D65" s="303" t="s">
        <v>836</v>
      </c>
      <c r="E65" s="303"/>
      <c r="F65" s="303"/>
      <c r="G65" s="303"/>
      <c r="H65" s="303"/>
      <c r="I65" s="303"/>
      <c r="J65" s="303"/>
      <c r="K65" s="301"/>
    </row>
    <row r="66" s="1" customFormat="1" ht="15" customHeight="1">
      <c r="B66" s="299"/>
      <c r="C66" s="305"/>
      <c r="D66" s="308" t="s">
        <v>837</v>
      </c>
      <c r="E66" s="308"/>
      <c r="F66" s="308"/>
      <c r="G66" s="308"/>
      <c r="H66" s="308"/>
      <c r="I66" s="308"/>
      <c r="J66" s="308"/>
      <c r="K66" s="301"/>
    </row>
    <row r="67" s="1" customFormat="1" ht="15" customHeight="1">
      <c r="B67" s="299"/>
      <c r="C67" s="305"/>
      <c r="D67" s="303" t="s">
        <v>838</v>
      </c>
      <c r="E67" s="303"/>
      <c r="F67" s="303"/>
      <c r="G67" s="303"/>
      <c r="H67" s="303"/>
      <c r="I67" s="303"/>
      <c r="J67" s="303"/>
      <c r="K67" s="301"/>
    </row>
    <row r="68" s="1" customFormat="1" ht="15" customHeight="1">
      <c r="B68" s="299"/>
      <c r="C68" s="305"/>
      <c r="D68" s="303" t="s">
        <v>839</v>
      </c>
      <c r="E68" s="303"/>
      <c r="F68" s="303"/>
      <c r="G68" s="303"/>
      <c r="H68" s="303"/>
      <c r="I68" s="303"/>
      <c r="J68" s="303"/>
      <c r="K68" s="301"/>
    </row>
    <row r="69" s="1" customFormat="1" ht="15" customHeight="1">
      <c r="B69" s="299"/>
      <c r="C69" s="305"/>
      <c r="D69" s="303" t="s">
        <v>840</v>
      </c>
      <c r="E69" s="303"/>
      <c r="F69" s="303"/>
      <c r="G69" s="303"/>
      <c r="H69" s="303"/>
      <c r="I69" s="303"/>
      <c r="J69" s="303"/>
      <c r="K69" s="301"/>
    </row>
    <row r="70" s="1" customFormat="1" ht="15" customHeight="1">
      <c r="B70" s="299"/>
      <c r="C70" s="305"/>
      <c r="D70" s="303" t="s">
        <v>841</v>
      </c>
      <c r="E70" s="303"/>
      <c r="F70" s="303"/>
      <c r="G70" s="303"/>
      <c r="H70" s="303"/>
      <c r="I70" s="303"/>
      <c r="J70" s="303"/>
      <c r="K70" s="301"/>
    </row>
    <row r="71" s="1" customFormat="1" ht="12.75" customHeight="1">
      <c r="B71" s="310"/>
      <c r="C71" s="311"/>
      <c r="D71" s="311"/>
      <c r="E71" s="311"/>
      <c r="F71" s="311"/>
      <c r="G71" s="311"/>
      <c r="H71" s="311"/>
      <c r="I71" s="311"/>
      <c r="J71" s="311"/>
      <c r="K71" s="312"/>
    </row>
    <row r="72" s="1" customFormat="1" ht="18.75" customHeight="1">
      <c r="B72" s="313"/>
      <c r="C72" s="313"/>
      <c r="D72" s="313"/>
      <c r="E72" s="313"/>
      <c r="F72" s="313"/>
      <c r="G72" s="313"/>
      <c r="H72" s="313"/>
      <c r="I72" s="313"/>
      <c r="J72" s="313"/>
      <c r="K72" s="314"/>
    </row>
    <row r="73" s="1" customFormat="1" ht="18.75" customHeight="1">
      <c r="B73" s="314"/>
      <c r="C73" s="314"/>
      <c r="D73" s="314"/>
      <c r="E73" s="314"/>
      <c r="F73" s="314"/>
      <c r="G73" s="314"/>
      <c r="H73" s="314"/>
      <c r="I73" s="314"/>
      <c r="J73" s="314"/>
      <c r="K73" s="314"/>
    </row>
    <row r="74" s="1" customFormat="1" ht="7.5" customHeight="1">
      <c r="B74" s="315"/>
      <c r="C74" s="316"/>
      <c r="D74" s="316"/>
      <c r="E74" s="316"/>
      <c r="F74" s="316"/>
      <c r="G74" s="316"/>
      <c r="H74" s="316"/>
      <c r="I74" s="316"/>
      <c r="J74" s="316"/>
      <c r="K74" s="317"/>
    </row>
    <row r="75" s="1" customFormat="1" ht="45" customHeight="1">
      <c r="B75" s="318"/>
      <c r="C75" s="319" t="s">
        <v>842</v>
      </c>
      <c r="D75" s="319"/>
      <c r="E75" s="319"/>
      <c r="F75" s="319"/>
      <c r="G75" s="319"/>
      <c r="H75" s="319"/>
      <c r="I75" s="319"/>
      <c r="J75" s="319"/>
      <c r="K75" s="320"/>
    </row>
    <row r="76" s="1" customFormat="1" ht="17.25" customHeight="1">
      <c r="B76" s="318"/>
      <c r="C76" s="321" t="s">
        <v>843</v>
      </c>
      <c r="D76" s="321"/>
      <c r="E76" s="321"/>
      <c r="F76" s="321" t="s">
        <v>844</v>
      </c>
      <c r="G76" s="322"/>
      <c r="H76" s="321" t="s">
        <v>56</v>
      </c>
      <c r="I76" s="321" t="s">
        <v>59</v>
      </c>
      <c r="J76" s="321" t="s">
        <v>845</v>
      </c>
      <c r="K76" s="320"/>
    </row>
    <row r="77" s="1" customFormat="1" ht="17.25" customHeight="1">
      <c r="B77" s="318"/>
      <c r="C77" s="323" t="s">
        <v>846</v>
      </c>
      <c r="D77" s="323"/>
      <c r="E77" s="323"/>
      <c r="F77" s="324" t="s">
        <v>847</v>
      </c>
      <c r="G77" s="325"/>
      <c r="H77" s="323"/>
      <c r="I77" s="323"/>
      <c r="J77" s="323" t="s">
        <v>848</v>
      </c>
      <c r="K77" s="320"/>
    </row>
    <row r="78" s="1" customFormat="1" ht="5.25" customHeight="1">
      <c r="B78" s="318"/>
      <c r="C78" s="326"/>
      <c r="D78" s="326"/>
      <c r="E78" s="326"/>
      <c r="F78" s="326"/>
      <c r="G78" s="327"/>
      <c r="H78" s="326"/>
      <c r="I78" s="326"/>
      <c r="J78" s="326"/>
      <c r="K78" s="320"/>
    </row>
    <row r="79" s="1" customFormat="1" ht="15" customHeight="1">
      <c r="B79" s="318"/>
      <c r="C79" s="306" t="s">
        <v>55</v>
      </c>
      <c r="D79" s="328"/>
      <c r="E79" s="328"/>
      <c r="F79" s="329" t="s">
        <v>849</v>
      </c>
      <c r="G79" s="330"/>
      <c r="H79" s="306" t="s">
        <v>850</v>
      </c>
      <c r="I79" s="306" t="s">
        <v>851</v>
      </c>
      <c r="J79" s="306">
        <v>20</v>
      </c>
      <c r="K79" s="320"/>
    </row>
    <row r="80" s="1" customFormat="1" ht="15" customHeight="1">
      <c r="B80" s="318"/>
      <c r="C80" s="306" t="s">
        <v>852</v>
      </c>
      <c r="D80" s="306"/>
      <c r="E80" s="306"/>
      <c r="F80" s="329" t="s">
        <v>849</v>
      </c>
      <c r="G80" s="330"/>
      <c r="H80" s="306" t="s">
        <v>853</v>
      </c>
      <c r="I80" s="306" t="s">
        <v>851</v>
      </c>
      <c r="J80" s="306">
        <v>120</v>
      </c>
      <c r="K80" s="320"/>
    </row>
    <row r="81" s="1" customFormat="1" ht="15" customHeight="1">
      <c r="B81" s="331"/>
      <c r="C81" s="306" t="s">
        <v>854</v>
      </c>
      <c r="D81" s="306"/>
      <c r="E81" s="306"/>
      <c r="F81" s="329" t="s">
        <v>855</v>
      </c>
      <c r="G81" s="330"/>
      <c r="H81" s="306" t="s">
        <v>856</v>
      </c>
      <c r="I81" s="306" t="s">
        <v>851</v>
      </c>
      <c r="J81" s="306">
        <v>50</v>
      </c>
      <c r="K81" s="320"/>
    </row>
    <row r="82" s="1" customFormat="1" ht="15" customHeight="1">
      <c r="B82" s="331"/>
      <c r="C82" s="306" t="s">
        <v>857</v>
      </c>
      <c r="D82" s="306"/>
      <c r="E82" s="306"/>
      <c r="F82" s="329" t="s">
        <v>849</v>
      </c>
      <c r="G82" s="330"/>
      <c r="H82" s="306" t="s">
        <v>858</v>
      </c>
      <c r="I82" s="306" t="s">
        <v>859</v>
      </c>
      <c r="J82" s="306"/>
      <c r="K82" s="320"/>
    </row>
    <row r="83" s="1" customFormat="1" ht="15" customHeight="1">
      <c r="B83" s="331"/>
      <c r="C83" s="332" t="s">
        <v>860</v>
      </c>
      <c r="D83" s="332"/>
      <c r="E83" s="332"/>
      <c r="F83" s="333" t="s">
        <v>855</v>
      </c>
      <c r="G83" s="332"/>
      <c r="H83" s="332" t="s">
        <v>861</v>
      </c>
      <c r="I83" s="332" t="s">
        <v>851</v>
      </c>
      <c r="J83" s="332">
        <v>15</v>
      </c>
      <c r="K83" s="320"/>
    </row>
    <row r="84" s="1" customFormat="1" ht="15" customHeight="1">
      <c r="B84" s="331"/>
      <c r="C84" s="332" t="s">
        <v>862</v>
      </c>
      <c r="D84" s="332"/>
      <c r="E84" s="332"/>
      <c r="F84" s="333" t="s">
        <v>855</v>
      </c>
      <c r="G84" s="332"/>
      <c r="H84" s="332" t="s">
        <v>863</v>
      </c>
      <c r="I84" s="332" t="s">
        <v>851</v>
      </c>
      <c r="J84" s="332">
        <v>15</v>
      </c>
      <c r="K84" s="320"/>
    </row>
    <row r="85" s="1" customFormat="1" ht="15" customHeight="1">
      <c r="B85" s="331"/>
      <c r="C85" s="332" t="s">
        <v>864</v>
      </c>
      <c r="D85" s="332"/>
      <c r="E85" s="332"/>
      <c r="F85" s="333" t="s">
        <v>855</v>
      </c>
      <c r="G85" s="332"/>
      <c r="H85" s="332" t="s">
        <v>865</v>
      </c>
      <c r="I85" s="332" t="s">
        <v>851</v>
      </c>
      <c r="J85" s="332">
        <v>20</v>
      </c>
      <c r="K85" s="320"/>
    </row>
    <row r="86" s="1" customFormat="1" ht="15" customHeight="1">
      <c r="B86" s="331"/>
      <c r="C86" s="332" t="s">
        <v>866</v>
      </c>
      <c r="D86" s="332"/>
      <c r="E86" s="332"/>
      <c r="F86" s="333" t="s">
        <v>855</v>
      </c>
      <c r="G86" s="332"/>
      <c r="H86" s="332" t="s">
        <v>867</v>
      </c>
      <c r="I86" s="332" t="s">
        <v>851</v>
      </c>
      <c r="J86" s="332">
        <v>20</v>
      </c>
      <c r="K86" s="320"/>
    </row>
    <row r="87" s="1" customFormat="1" ht="15" customHeight="1">
      <c r="B87" s="331"/>
      <c r="C87" s="306" t="s">
        <v>868</v>
      </c>
      <c r="D87" s="306"/>
      <c r="E87" s="306"/>
      <c r="F87" s="329" t="s">
        <v>855</v>
      </c>
      <c r="G87" s="330"/>
      <c r="H87" s="306" t="s">
        <v>869</v>
      </c>
      <c r="I87" s="306" t="s">
        <v>851</v>
      </c>
      <c r="J87" s="306">
        <v>50</v>
      </c>
      <c r="K87" s="320"/>
    </row>
    <row r="88" s="1" customFormat="1" ht="15" customHeight="1">
      <c r="B88" s="331"/>
      <c r="C88" s="306" t="s">
        <v>870</v>
      </c>
      <c r="D88" s="306"/>
      <c r="E88" s="306"/>
      <c r="F88" s="329" t="s">
        <v>855</v>
      </c>
      <c r="G88" s="330"/>
      <c r="H88" s="306" t="s">
        <v>871</v>
      </c>
      <c r="I88" s="306" t="s">
        <v>851</v>
      </c>
      <c r="J88" s="306">
        <v>20</v>
      </c>
      <c r="K88" s="320"/>
    </row>
    <row r="89" s="1" customFormat="1" ht="15" customHeight="1">
      <c r="B89" s="331"/>
      <c r="C89" s="306" t="s">
        <v>872</v>
      </c>
      <c r="D89" s="306"/>
      <c r="E89" s="306"/>
      <c r="F89" s="329" t="s">
        <v>855</v>
      </c>
      <c r="G89" s="330"/>
      <c r="H89" s="306" t="s">
        <v>873</v>
      </c>
      <c r="I89" s="306" t="s">
        <v>851</v>
      </c>
      <c r="J89" s="306">
        <v>20</v>
      </c>
      <c r="K89" s="320"/>
    </row>
    <row r="90" s="1" customFormat="1" ht="15" customHeight="1">
      <c r="B90" s="331"/>
      <c r="C90" s="306" t="s">
        <v>874</v>
      </c>
      <c r="D90" s="306"/>
      <c r="E90" s="306"/>
      <c r="F90" s="329" t="s">
        <v>855</v>
      </c>
      <c r="G90" s="330"/>
      <c r="H90" s="306" t="s">
        <v>875</v>
      </c>
      <c r="I90" s="306" t="s">
        <v>851</v>
      </c>
      <c r="J90" s="306">
        <v>50</v>
      </c>
      <c r="K90" s="320"/>
    </row>
    <row r="91" s="1" customFormat="1" ht="15" customHeight="1">
      <c r="B91" s="331"/>
      <c r="C91" s="306" t="s">
        <v>876</v>
      </c>
      <c r="D91" s="306"/>
      <c r="E91" s="306"/>
      <c r="F91" s="329" t="s">
        <v>855</v>
      </c>
      <c r="G91" s="330"/>
      <c r="H91" s="306" t="s">
        <v>876</v>
      </c>
      <c r="I91" s="306" t="s">
        <v>851</v>
      </c>
      <c r="J91" s="306">
        <v>50</v>
      </c>
      <c r="K91" s="320"/>
    </row>
    <row r="92" s="1" customFormat="1" ht="15" customHeight="1">
      <c r="B92" s="331"/>
      <c r="C92" s="306" t="s">
        <v>877</v>
      </c>
      <c r="D92" s="306"/>
      <c r="E92" s="306"/>
      <c r="F92" s="329" t="s">
        <v>855</v>
      </c>
      <c r="G92" s="330"/>
      <c r="H92" s="306" t="s">
        <v>878</v>
      </c>
      <c r="I92" s="306" t="s">
        <v>851</v>
      </c>
      <c r="J92" s="306">
        <v>255</v>
      </c>
      <c r="K92" s="320"/>
    </row>
    <row r="93" s="1" customFormat="1" ht="15" customHeight="1">
      <c r="B93" s="331"/>
      <c r="C93" s="306" t="s">
        <v>879</v>
      </c>
      <c r="D93" s="306"/>
      <c r="E93" s="306"/>
      <c r="F93" s="329" t="s">
        <v>849</v>
      </c>
      <c r="G93" s="330"/>
      <c r="H93" s="306" t="s">
        <v>880</v>
      </c>
      <c r="I93" s="306" t="s">
        <v>881</v>
      </c>
      <c r="J93" s="306"/>
      <c r="K93" s="320"/>
    </row>
    <row r="94" s="1" customFormat="1" ht="15" customHeight="1">
      <c r="B94" s="331"/>
      <c r="C94" s="306" t="s">
        <v>882</v>
      </c>
      <c r="D94" s="306"/>
      <c r="E94" s="306"/>
      <c r="F94" s="329" t="s">
        <v>849</v>
      </c>
      <c r="G94" s="330"/>
      <c r="H94" s="306" t="s">
        <v>883</v>
      </c>
      <c r="I94" s="306" t="s">
        <v>884</v>
      </c>
      <c r="J94" s="306"/>
      <c r="K94" s="320"/>
    </row>
    <row r="95" s="1" customFormat="1" ht="15" customHeight="1">
      <c r="B95" s="331"/>
      <c r="C95" s="306" t="s">
        <v>885</v>
      </c>
      <c r="D95" s="306"/>
      <c r="E95" s="306"/>
      <c r="F95" s="329" t="s">
        <v>849</v>
      </c>
      <c r="G95" s="330"/>
      <c r="H95" s="306" t="s">
        <v>885</v>
      </c>
      <c r="I95" s="306" t="s">
        <v>884</v>
      </c>
      <c r="J95" s="306"/>
      <c r="K95" s="320"/>
    </row>
    <row r="96" s="1" customFormat="1" ht="15" customHeight="1">
      <c r="B96" s="331"/>
      <c r="C96" s="306" t="s">
        <v>40</v>
      </c>
      <c r="D96" s="306"/>
      <c r="E96" s="306"/>
      <c r="F96" s="329" t="s">
        <v>849</v>
      </c>
      <c r="G96" s="330"/>
      <c r="H96" s="306" t="s">
        <v>886</v>
      </c>
      <c r="I96" s="306" t="s">
        <v>884</v>
      </c>
      <c r="J96" s="306"/>
      <c r="K96" s="320"/>
    </row>
    <row r="97" s="1" customFormat="1" ht="15" customHeight="1">
      <c r="B97" s="331"/>
      <c r="C97" s="306" t="s">
        <v>50</v>
      </c>
      <c r="D97" s="306"/>
      <c r="E97" s="306"/>
      <c r="F97" s="329" t="s">
        <v>849</v>
      </c>
      <c r="G97" s="330"/>
      <c r="H97" s="306" t="s">
        <v>887</v>
      </c>
      <c r="I97" s="306" t="s">
        <v>884</v>
      </c>
      <c r="J97" s="306"/>
      <c r="K97" s="320"/>
    </row>
    <row r="98" s="1" customFormat="1" ht="15" customHeight="1">
      <c r="B98" s="334"/>
      <c r="C98" s="335"/>
      <c r="D98" s="335"/>
      <c r="E98" s="335"/>
      <c r="F98" s="335"/>
      <c r="G98" s="335"/>
      <c r="H98" s="335"/>
      <c r="I98" s="335"/>
      <c r="J98" s="335"/>
      <c r="K98" s="336"/>
    </row>
    <row r="99" s="1" customFormat="1" ht="18.75" customHeight="1">
      <c r="B99" s="337"/>
      <c r="C99" s="338"/>
      <c r="D99" s="338"/>
      <c r="E99" s="338"/>
      <c r="F99" s="338"/>
      <c r="G99" s="338"/>
      <c r="H99" s="338"/>
      <c r="I99" s="338"/>
      <c r="J99" s="338"/>
      <c r="K99" s="337"/>
    </row>
    <row r="100" s="1" customFormat="1" ht="18.75" customHeight="1">
      <c r="B100" s="314"/>
      <c r="C100" s="314"/>
      <c r="D100" s="314"/>
      <c r="E100" s="314"/>
      <c r="F100" s="314"/>
      <c r="G100" s="314"/>
      <c r="H100" s="314"/>
      <c r="I100" s="314"/>
      <c r="J100" s="314"/>
      <c r="K100" s="314"/>
    </row>
    <row r="101" s="1" customFormat="1" ht="7.5" customHeight="1">
      <c r="B101" s="315"/>
      <c r="C101" s="316"/>
      <c r="D101" s="316"/>
      <c r="E101" s="316"/>
      <c r="F101" s="316"/>
      <c r="G101" s="316"/>
      <c r="H101" s="316"/>
      <c r="I101" s="316"/>
      <c r="J101" s="316"/>
      <c r="K101" s="317"/>
    </row>
    <row r="102" s="1" customFormat="1" ht="45" customHeight="1">
      <c r="B102" s="318"/>
      <c r="C102" s="319" t="s">
        <v>888</v>
      </c>
      <c r="D102" s="319"/>
      <c r="E102" s="319"/>
      <c r="F102" s="319"/>
      <c r="G102" s="319"/>
      <c r="H102" s="319"/>
      <c r="I102" s="319"/>
      <c r="J102" s="319"/>
      <c r="K102" s="320"/>
    </row>
    <row r="103" s="1" customFormat="1" ht="17.25" customHeight="1">
      <c r="B103" s="318"/>
      <c r="C103" s="321" t="s">
        <v>843</v>
      </c>
      <c r="D103" s="321"/>
      <c r="E103" s="321"/>
      <c r="F103" s="321" t="s">
        <v>844</v>
      </c>
      <c r="G103" s="322"/>
      <c r="H103" s="321" t="s">
        <v>56</v>
      </c>
      <c r="I103" s="321" t="s">
        <v>59</v>
      </c>
      <c r="J103" s="321" t="s">
        <v>845</v>
      </c>
      <c r="K103" s="320"/>
    </row>
    <row r="104" s="1" customFormat="1" ht="17.25" customHeight="1">
      <c r="B104" s="318"/>
      <c r="C104" s="323" t="s">
        <v>846</v>
      </c>
      <c r="D104" s="323"/>
      <c r="E104" s="323"/>
      <c r="F104" s="324" t="s">
        <v>847</v>
      </c>
      <c r="G104" s="325"/>
      <c r="H104" s="323"/>
      <c r="I104" s="323"/>
      <c r="J104" s="323" t="s">
        <v>848</v>
      </c>
      <c r="K104" s="320"/>
    </row>
    <row r="105" s="1" customFormat="1" ht="5.25" customHeight="1">
      <c r="B105" s="318"/>
      <c r="C105" s="321"/>
      <c r="D105" s="321"/>
      <c r="E105" s="321"/>
      <c r="F105" s="321"/>
      <c r="G105" s="339"/>
      <c r="H105" s="321"/>
      <c r="I105" s="321"/>
      <c r="J105" s="321"/>
      <c r="K105" s="320"/>
    </row>
    <row r="106" s="1" customFormat="1" ht="15" customHeight="1">
      <c r="B106" s="318"/>
      <c r="C106" s="306" t="s">
        <v>55</v>
      </c>
      <c r="D106" s="328"/>
      <c r="E106" s="328"/>
      <c r="F106" s="329" t="s">
        <v>849</v>
      </c>
      <c r="G106" s="306"/>
      <c r="H106" s="306" t="s">
        <v>889</v>
      </c>
      <c r="I106" s="306" t="s">
        <v>851</v>
      </c>
      <c r="J106" s="306">
        <v>20</v>
      </c>
      <c r="K106" s="320"/>
    </row>
    <row r="107" s="1" customFormat="1" ht="15" customHeight="1">
      <c r="B107" s="318"/>
      <c r="C107" s="306" t="s">
        <v>852</v>
      </c>
      <c r="D107" s="306"/>
      <c r="E107" s="306"/>
      <c r="F107" s="329" t="s">
        <v>849</v>
      </c>
      <c r="G107" s="306"/>
      <c r="H107" s="306" t="s">
        <v>889</v>
      </c>
      <c r="I107" s="306" t="s">
        <v>851</v>
      </c>
      <c r="J107" s="306">
        <v>120</v>
      </c>
      <c r="K107" s="320"/>
    </row>
    <row r="108" s="1" customFormat="1" ht="15" customHeight="1">
      <c r="B108" s="331"/>
      <c r="C108" s="306" t="s">
        <v>854</v>
      </c>
      <c r="D108" s="306"/>
      <c r="E108" s="306"/>
      <c r="F108" s="329" t="s">
        <v>855</v>
      </c>
      <c r="G108" s="306"/>
      <c r="H108" s="306" t="s">
        <v>889</v>
      </c>
      <c r="I108" s="306" t="s">
        <v>851</v>
      </c>
      <c r="J108" s="306">
        <v>50</v>
      </c>
      <c r="K108" s="320"/>
    </row>
    <row r="109" s="1" customFormat="1" ht="15" customHeight="1">
      <c r="B109" s="331"/>
      <c r="C109" s="306" t="s">
        <v>857</v>
      </c>
      <c r="D109" s="306"/>
      <c r="E109" s="306"/>
      <c r="F109" s="329" t="s">
        <v>849</v>
      </c>
      <c r="G109" s="306"/>
      <c r="H109" s="306" t="s">
        <v>889</v>
      </c>
      <c r="I109" s="306" t="s">
        <v>859</v>
      </c>
      <c r="J109" s="306"/>
      <c r="K109" s="320"/>
    </row>
    <row r="110" s="1" customFormat="1" ht="15" customHeight="1">
      <c r="B110" s="331"/>
      <c r="C110" s="306" t="s">
        <v>868</v>
      </c>
      <c r="D110" s="306"/>
      <c r="E110" s="306"/>
      <c r="F110" s="329" t="s">
        <v>855</v>
      </c>
      <c r="G110" s="306"/>
      <c r="H110" s="306" t="s">
        <v>889</v>
      </c>
      <c r="I110" s="306" t="s">
        <v>851</v>
      </c>
      <c r="J110" s="306">
        <v>50</v>
      </c>
      <c r="K110" s="320"/>
    </row>
    <row r="111" s="1" customFormat="1" ht="15" customHeight="1">
      <c r="B111" s="331"/>
      <c r="C111" s="306" t="s">
        <v>876</v>
      </c>
      <c r="D111" s="306"/>
      <c r="E111" s="306"/>
      <c r="F111" s="329" t="s">
        <v>855</v>
      </c>
      <c r="G111" s="306"/>
      <c r="H111" s="306" t="s">
        <v>889</v>
      </c>
      <c r="I111" s="306" t="s">
        <v>851</v>
      </c>
      <c r="J111" s="306">
        <v>50</v>
      </c>
      <c r="K111" s="320"/>
    </row>
    <row r="112" s="1" customFormat="1" ht="15" customHeight="1">
      <c r="B112" s="331"/>
      <c r="C112" s="306" t="s">
        <v>874</v>
      </c>
      <c r="D112" s="306"/>
      <c r="E112" s="306"/>
      <c r="F112" s="329" t="s">
        <v>855</v>
      </c>
      <c r="G112" s="306"/>
      <c r="H112" s="306" t="s">
        <v>889</v>
      </c>
      <c r="I112" s="306" t="s">
        <v>851</v>
      </c>
      <c r="J112" s="306">
        <v>50</v>
      </c>
      <c r="K112" s="320"/>
    </row>
    <row r="113" s="1" customFormat="1" ht="15" customHeight="1">
      <c r="B113" s="331"/>
      <c r="C113" s="306" t="s">
        <v>55</v>
      </c>
      <c r="D113" s="306"/>
      <c r="E113" s="306"/>
      <c r="F113" s="329" t="s">
        <v>849</v>
      </c>
      <c r="G113" s="306"/>
      <c r="H113" s="306" t="s">
        <v>890</v>
      </c>
      <c r="I113" s="306" t="s">
        <v>851</v>
      </c>
      <c r="J113" s="306">
        <v>20</v>
      </c>
      <c r="K113" s="320"/>
    </row>
    <row r="114" s="1" customFormat="1" ht="15" customHeight="1">
      <c r="B114" s="331"/>
      <c r="C114" s="306" t="s">
        <v>891</v>
      </c>
      <c r="D114" s="306"/>
      <c r="E114" s="306"/>
      <c r="F114" s="329" t="s">
        <v>849</v>
      </c>
      <c r="G114" s="306"/>
      <c r="H114" s="306" t="s">
        <v>892</v>
      </c>
      <c r="I114" s="306" t="s">
        <v>851</v>
      </c>
      <c r="J114" s="306">
        <v>120</v>
      </c>
      <c r="K114" s="320"/>
    </row>
    <row r="115" s="1" customFormat="1" ht="15" customHeight="1">
      <c r="B115" s="331"/>
      <c r="C115" s="306" t="s">
        <v>40</v>
      </c>
      <c r="D115" s="306"/>
      <c r="E115" s="306"/>
      <c r="F115" s="329" t="s">
        <v>849</v>
      </c>
      <c r="G115" s="306"/>
      <c r="H115" s="306" t="s">
        <v>893</v>
      </c>
      <c r="I115" s="306" t="s">
        <v>884</v>
      </c>
      <c r="J115" s="306"/>
      <c r="K115" s="320"/>
    </row>
    <row r="116" s="1" customFormat="1" ht="15" customHeight="1">
      <c r="B116" s="331"/>
      <c r="C116" s="306" t="s">
        <v>50</v>
      </c>
      <c r="D116" s="306"/>
      <c r="E116" s="306"/>
      <c r="F116" s="329" t="s">
        <v>849</v>
      </c>
      <c r="G116" s="306"/>
      <c r="H116" s="306" t="s">
        <v>894</v>
      </c>
      <c r="I116" s="306" t="s">
        <v>884</v>
      </c>
      <c r="J116" s="306"/>
      <c r="K116" s="320"/>
    </row>
    <row r="117" s="1" customFormat="1" ht="15" customHeight="1">
      <c r="B117" s="331"/>
      <c r="C117" s="306" t="s">
        <v>59</v>
      </c>
      <c r="D117" s="306"/>
      <c r="E117" s="306"/>
      <c r="F117" s="329" t="s">
        <v>849</v>
      </c>
      <c r="G117" s="306"/>
      <c r="H117" s="306" t="s">
        <v>895</v>
      </c>
      <c r="I117" s="306" t="s">
        <v>896</v>
      </c>
      <c r="J117" s="306"/>
      <c r="K117" s="320"/>
    </row>
    <row r="118" s="1" customFormat="1" ht="15" customHeight="1">
      <c r="B118" s="334"/>
      <c r="C118" s="340"/>
      <c r="D118" s="340"/>
      <c r="E118" s="340"/>
      <c r="F118" s="340"/>
      <c r="G118" s="340"/>
      <c r="H118" s="340"/>
      <c r="I118" s="340"/>
      <c r="J118" s="340"/>
      <c r="K118" s="336"/>
    </row>
    <row r="119" s="1" customFormat="1" ht="18.75" customHeight="1">
      <c r="B119" s="341"/>
      <c r="C119" s="342"/>
      <c r="D119" s="342"/>
      <c r="E119" s="342"/>
      <c r="F119" s="343"/>
      <c r="G119" s="342"/>
      <c r="H119" s="342"/>
      <c r="I119" s="342"/>
      <c r="J119" s="342"/>
      <c r="K119" s="341"/>
    </row>
    <row r="120" s="1" customFormat="1" ht="18.75" customHeight="1">
      <c r="B120" s="314"/>
      <c r="C120" s="314"/>
      <c r="D120" s="314"/>
      <c r="E120" s="314"/>
      <c r="F120" s="314"/>
      <c r="G120" s="314"/>
      <c r="H120" s="314"/>
      <c r="I120" s="314"/>
      <c r="J120" s="314"/>
      <c r="K120" s="314"/>
    </row>
    <row r="121" s="1" customFormat="1" ht="7.5" customHeight="1">
      <c r="B121" s="344"/>
      <c r="C121" s="345"/>
      <c r="D121" s="345"/>
      <c r="E121" s="345"/>
      <c r="F121" s="345"/>
      <c r="G121" s="345"/>
      <c r="H121" s="345"/>
      <c r="I121" s="345"/>
      <c r="J121" s="345"/>
      <c r="K121" s="346"/>
    </row>
    <row r="122" s="1" customFormat="1" ht="45" customHeight="1">
      <c r="B122" s="347"/>
      <c r="C122" s="297" t="s">
        <v>897</v>
      </c>
      <c r="D122" s="297"/>
      <c r="E122" s="297"/>
      <c r="F122" s="297"/>
      <c r="G122" s="297"/>
      <c r="H122" s="297"/>
      <c r="I122" s="297"/>
      <c r="J122" s="297"/>
      <c r="K122" s="348"/>
    </row>
    <row r="123" s="1" customFormat="1" ht="17.25" customHeight="1">
      <c r="B123" s="349"/>
      <c r="C123" s="321" t="s">
        <v>843</v>
      </c>
      <c r="D123" s="321"/>
      <c r="E123" s="321"/>
      <c r="F123" s="321" t="s">
        <v>844</v>
      </c>
      <c r="G123" s="322"/>
      <c r="H123" s="321" t="s">
        <v>56</v>
      </c>
      <c r="I123" s="321" t="s">
        <v>59</v>
      </c>
      <c r="J123" s="321" t="s">
        <v>845</v>
      </c>
      <c r="K123" s="350"/>
    </row>
    <row r="124" s="1" customFormat="1" ht="17.25" customHeight="1">
      <c r="B124" s="349"/>
      <c r="C124" s="323" t="s">
        <v>846</v>
      </c>
      <c r="D124" s="323"/>
      <c r="E124" s="323"/>
      <c r="F124" s="324" t="s">
        <v>847</v>
      </c>
      <c r="G124" s="325"/>
      <c r="H124" s="323"/>
      <c r="I124" s="323"/>
      <c r="J124" s="323" t="s">
        <v>848</v>
      </c>
      <c r="K124" s="350"/>
    </row>
    <row r="125" s="1" customFormat="1" ht="5.25" customHeight="1">
      <c r="B125" s="351"/>
      <c r="C125" s="326"/>
      <c r="D125" s="326"/>
      <c r="E125" s="326"/>
      <c r="F125" s="326"/>
      <c r="G125" s="352"/>
      <c r="H125" s="326"/>
      <c r="I125" s="326"/>
      <c r="J125" s="326"/>
      <c r="K125" s="353"/>
    </row>
    <row r="126" s="1" customFormat="1" ht="15" customHeight="1">
      <c r="B126" s="351"/>
      <c r="C126" s="306" t="s">
        <v>852</v>
      </c>
      <c r="D126" s="328"/>
      <c r="E126" s="328"/>
      <c r="F126" s="329" t="s">
        <v>849</v>
      </c>
      <c r="G126" s="306"/>
      <c r="H126" s="306" t="s">
        <v>889</v>
      </c>
      <c r="I126" s="306" t="s">
        <v>851</v>
      </c>
      <c r="J126" s="306">
        <v>120</v>
      </c>
      <c r="K126" s="354"/>
    </row>
    <row r="127" s="1" customFormat="1" ht="15" customHeight="1">
      <c r="B127" s="351"/>
      <c r="C127" s="306" t="s">
        <v>898</v>
      </c>
      <c r="D127" s="306"/>
      <c r="E127" s="306"/>
      <c r="F127" s="329" t="s">
        <v>849</v>
      </c>
      <c r="G127" s="306"/>
      <c r="H127" s="306" t="s">
        <v>899</v>
      </c>
      <c r="I127" s="306" t="s">
        <v>851</v>
      </c>
      <c r="J127" s="306" t="s">
        <v>900</v>
      </c>
      <c r="K127" s="354"/>
    </row>
    <row r="128" s="1" customFormat="1" ht="15" customHeight="1">
      <c r="B128" s="351"/>
      <c r="C128" s="306" t="s">
        <v>86</v>
      </c>
      <c r="D128" s="306"/>
      <c r="E128" s="306"/>
      <c r="F128" s="329" t="s">
        <v>849</v>
      </c>
      <c r="G128" s="306"/>
      <c r="H128" s="306" t="s">
        <v>901</v>
      </c>
      <c r="I128" s="306" t="s">
        <v>851</v>
      </c>
      <c r="J128" s="306" t="s">
        <v>900</v>
      </c>
      <c r="K128" s="354"/>
    </row>
    <row r="129" s="1" customFormat="1" ht="15" customHeight="1">
      <c r="B129" s="351"/>
      <c r="C129" s="306" t="s">
        <v>860</v>
      </c>
      <c r="D129" s="306"/>
      <c r="E129" s="306"/>
      <c r="F129" s="329" t="s">
        <v>855</v>
      </c>
      <c r="G129" s="306"/>
      <c r="H129" s="306" t="s">
        <v>861</v>
      </c>
      <c r="I129" s="306" t="s">
        <v>851</v>
      </c>
      <c r="J129" s="306">
        <v>15</v>
      </c>
      <c r="K129" s="354"/>
    </row>
    <row r="130" s="1" customFormat="1" ht="15" customHeight="1">
      <c r="B130" s="351"/>
      <c r="C130" s="332" t="s">
        <v>862</v>
      </c>
      <c r="D130" s="332"/>
      <c r="E130" s="332"/>
      <c r="F130" s="333" t="s">
        <v>855</v>
      </c>
      <c r="G130" s="332"/>
      <c r="H130" s="332" t="s">
        <v>863</v>
      </c>
      <c r="I130" s="332" t="s">
        <v>851</v>
      </c>
      <c r="J130" s="332">
        <v>15</v>
      </c>
      <c r="K130" s="354"/>
    </row>
    <row r="131" s="1" customFormat="1" ht="15" customHeight="1">
      <c r="B131" s="351"/>
      <c r="C131" s="332" t="s">
        <v>864</v>
      </c>
      <c r="D131" s="332"/>
      <c r="E131" s="332"/>
      <c r="F131" s="333" t="s">
        <v>855</v>
      </c>
      <c r="G131" s="332"/>
      <c r="H131" s="332" t="s">
        <v>865</v>
      </c>
      <c r="I131" s="332" t="s">
        <v>851</v>
      </c>
      <c r="J131" s="332">
        <v>20</v>
      </c>
      <c r="K131" s="354"/>
    </row>
    <row r="132" s="1" customFormat="1" ht="15" customHeight="1">
      <c r="B132" s="351"/>
      <c r="C132" s="332" t="s">
        <v>866</v>
      </c>
      <c r="D132" s="332"/>
      <c r="E132" s="332"/>
      <c r="F132" s="333" t="s">
        <v>855</v>
      </c>
      <c r="G132" s="332"/>
      <c r="H132" s="332" t="s">
        <v>867</v>
      </c>
      <c r="I132" s="332" t="s">
        <v>851</v>
      </c>
      <c r="J132" s="332">
        <v>20</v>
      </c>
      <c r="K132" s="354"/>
    </row>
    <row r="133" s="1" customFormat="1" ht="15" customHeight="1">
      <c r="B133" s="351"/>
      <c r="C133" s="306" t="s">
        <v>854</v>
      </c>
      <c r="D133" s="306"/>
      <c r="E133" s="306"/>
      <c r="F133" s="329" t="s">
        <v>855</v>
      </c>
      <c r="G133" s="306"/>
      <c r="H133" s="306" t="s">
        <v>889</v>
      </c>
      <c r="I133" s="306" t="s">
        <v>851</v>
      </c>
      <c r="J133" s="306">
        <v>50</v>
      </c>
      <c r="K133" s="354"/>
    </row>
    <row r="134" s="1" customFormat="1" ht="15" customHeight="1">
      <c r="B134" s="351"/>
      <c r="C134" s="306" t="s">
        <v>868</v>
      </c>
      <c r="D134" s="306"/>
      <c r="E134" s="306"/>
      <c r="F134" s="329" t="s">
        <v>855</v>
      </c>
      <c r="G134" s="306"/>
      <c r="H134" s="306" t="s">
        <v>889</v>
      </c>
      <c r="I134" s="306" t="s">
        <v>851</v>
      </c>
      <c r="J134" s="306">
        <v>50</v>
      </c>
      <c r="K134" s="354"/>
    </row>
    <row r="135" s="1" customFormat="1" ht="15" customHeight="1">
      <c r="B135" s="351"/>
      <c r="C135" s="306" t="s">
        <v>874</v>
      </c>
      <c r="D135" s="306"/>
      <c r="E135" s="306"/>
      <c r="F135" s="329" t="s">
        <v>855</v>
      </c>
      <c r="G135" s="306"/>
      <c r="H135" s="306" t="s">
        <v>889</v>
      </c>
      <c r="I135" s="306" t="s">
        <v>851</v>
      </c>
      <c r="J135" s="306">
        <v>50</v>
      </c>
      <c r="K135" s="354"/>
    </row>
    <row r="136" s="1" customFormat="1" ht="15" customHeight="1">
      <c r="B136" s="351"/>
      <c r="C136" s="306" t="s">
        <v>876</v>
      </c>
      <c r="D136" s="306"/>
      <c r="E136" s="306"/>
      <c r="F136" s="329" t="s">
        <v>855</v>
      </c>
      <c r="G136" s="306"/>
      <c r="H136" s="306" t="s">
        <v>889</v>
      </c>
      <c r="I136" s="306" t="s">
        <v>851</v>
      </c>
      <c r="J136" s="306">
        <v>50</v>
      </c>
      <c r="K136" s="354"/>
    </row>
    <row r="137" s="1" customFormat="1" ht="15" customHeight="1">
      <c r="B137" s="351"/>
      <c r="C137" s="306" t="s">
        <v>877</v>
      </c>
      <c r="D137" s="306"/>
      <c r="E137" s="306"/>
      <c r="F137" s="329" t="s">
        <v>855</v>
      </c>
      <c r="G137" s="306"/>
      <c r="H137" s="306" t="s">
        <v>902</v>
      </c>
      <c r="I137" s="306" t="s">
        <v>851</v>
      </c>
      <c r="J137" s="306">
        <v>255</v>
      </c>
      <c r="K137" s="354"/>
    </row>
    <row r="138" s="1" customFormat="1" ht="15" customHeight="1">
      <c r="B138" s="351"/>
      <c r="C138" s="306" t="s">
        <v>879</v>
      </c>
      <c r="D138" s="306"/>
      <c r="E138" s="306"/>
      <c r="F138" s="329" t="s">
        <v>849</v>
      </c>
      <c r="G138" s="306"/>
      <c r="H138" s="306" t="s">
        <v>903</v>
      </c>
      <c r="I138" s="306" t="s">
        <v>881</v>
      </c>
      <c r="J138" s="306"/>
      <c r="K138" s="354"/>
    </row>
    <row r="139" s="1" customFormat="1" ht="15" customHeight="1">
      <c r="B139" s="351"/>
      <c r="C139" s="306" t="s">
        <v>882</v>
      </c>
      <c r="D139" s="306"/>
      <c r="E139" s="306"/>
      <c r="F139" s="329" t="s">
        <v>849</v>
      </c>
      <c r="G139" s="306"/>
      <c r="H139" s="306" t="s">
        <v>904</v>
      </c>
      <c r="I139" s="306" t="s">
        <v>884</v>
      </c>
      <c r="J139" s="306"/>
      <c r="K139" s="354"/>
    </row>
    <row r="140" s="1" customFormat="1" ht="15" customHeight="1">
      <c r="B140" s="351"/>
      <c r="C140" s="306" t="s">
        <v>885</v>
      </c>
      <c r="D140" s="306"/>
      <c r="E140" s="306"/>
      <c r="F140" s="329" t="s">
        <v>849</v>
      </c>
      <c r="G140" s="306"/>
      <c r="H140" s="306" t="s">
        <v>885</v>
      </c>
      <c r="I140" s="306" t="s">
        <v>884</v>
      </c>
      <c r="J140" s="306"/>
      <c r="K140" s="354"/>
    </row>
    <row r="141" s="1" customFormat="1" ht="15" customHeight="1">
      <c r="B141" s="351"/>
      <c r="C141" s="306" t="s">
        <v>40</v>
      </c>
      <c r="D141" s="306"/>
      <c r="E141" s="306"/>
      <c r="F141" s="329" t="s">
        <v>849</v>
      </c>
      <c r="G141" s="306"/>
      <c r="H141" s="306" t="s">
        <v>905</v>
      </c>
      <c r="I141" s="306" t="s">
        <v>884</v>
      </c>
      <c r="J141" s="306"/>
      <c r="K141" s="354"/>
    </row>
    <row r="142" s="1" customFormat="1" ht="15" customHeight="1">
      <c r="B142" s="351"/>
      <c r="C142" s="306" t="s">
        <v>906</v>
      </c>
      <c r="D142" s="306"/>
      <c r="E142" s="306"/>
      <c r="F142" s="329" t="s">
        <v>849</v>
      </c>
      <c r="G142" s="306"/>
      <c r="H142" s="306" t="s">
        <v>907</v>
      </c>
      <c r="I142" s="306" t="s">
        <v>884</v>
      </c>
      <c r="J142" s="306"/>
      <c r="K142" s="354"/>
    </row>
    <row r="143" s="1" customFormat="1" ht="15" customHeight="1">
      <c r="B143" s="355"/>
      <c r="C143" s="356"/>
      <c r="D143" s="356"/>
      <c r="E143" s="356"/>
      <c r="F143" s="356"/>
      <c r="G143" s="356"/>
      <c r="H143" s="356"/>
      <c r="I143" s="356"/>
      <c r="J143" s="356"/>
      <c r="K143" s="357"/>
    </row>
    <row r="144" s="1" customFormat="1" ht="18.75" customHeight="1">
      <c r="B144" s="342"/>
      <c r="C144" s="342"/>
      <c r="D144" s="342"/>
      <c r="E144" s="342"/>
      <c r="F144" s="343"/>
      <c r="G144" s="342"/>
      <c r="H144" s="342"/>
      <c r="I144" s="342"/>
      <c r="J144" s="342"/>
      <c r="K144" s="342"/>
    </row>
    <row r="145" s="1" customFormat="1" ht="18.75" customHeight="1">
      <c r="B145" s="314"/>
      <c r="C145" s="314"/>
      <c r="D145" s="314"/>
      <c r="E145" s="314"/>
      <c r="F145" s="314"/>
      <c r="G145" s="314"/>
      <c r="H145" s="314"/>
      <c r="I145" s="314"/>
      <c r="J145" s="314"/>
      <c r="K145" s="314"/>
    </row>
    <row r="146" s="1" customFormat="1" ht="7.5" customHeight="1">
      <c r="B146" s="315"/>
      <c r="C146" s="316"/>
      <c r="D146" s="316"/>
      <c r="E146" s="316"/>
      <c r="F146" s="316"/>
      <c r="G146" s="316"/>
      <c r="H146" s="316"/>
      <c r="I146" s="316"/>
      <c r="J146" s="316"/>
      <c r="K146" s="317"/>
    </row>
    <row r="147" s="1" customFormat="1" ht="45" customHeight="1">
      <c r="B147" s="318"/>
      <c r="C147" s="319" t="s">
        <v>908</v>
      </c>
      <c r="D147" s="319"/>
      <c r="E147" s="319"/>
      <c r="F147" s="319"/>
      <c r="G147" s="319"/>
      <c r="H147" s="319"/>
      <c r="I147" s="319"/>
      <c r="J147" s="319"/>
      <c r="K147" s="320"/>
    </row>
    <row r="148" s="1" customFormat="1" ht="17.25" customHeight="1">
      <c r="B148" s="318"/>
      <c r="C148" s="321" t="s">
        <v>843</v>
      </c>
      <c r="D148" s="321"/>
      <c r="E148" s="321"/>
      <c r="F148" s="321" t="s">
        <v>844</v>
      </c>
      <c r="G148" s="322"/>
      <c r="H148" s="321" t="s">
        <v>56</v>
      </c>
      <c r="I148" s="321" t="s">
        <v>59</v>
      </c>
      <c r="J148" s="321" t="s">
        <v>845</v>
      </c>
      <c r="K148" s="320"/>
    </row>
    <row r="149" s="1" customFormat="1" ht="17.25" customHeight="1">
      <c r="B149" s="318"/>
      <c r="C149" s="323" t="s">
        <v>846</v>
      </c>
      <c r="D149" s="323"/>
      <c r="E149" s="323"/>
      <c r="F149" s="324" t="s">
        <v>847</v>
      </c>
      <c r="G149" s="325"/>
      <c r="H149" s="323"/>
      <c r="I149" s="323"/>
      <c r="J149" s="323" t="s">
        <v>848</v>
      </c>
      <c r="K149" s="320"/>
    </row>
    <row r="150" s="1" customFormat="1" ht="5.25" customHeight="1">
      <c r="B150" s="331"/>
      <c r="C150" s="326"/>
      <c r="D150" s="326"/>
      <c r="E150" s="326"/>
      <c r="F150" s="326"/>
      <c r="G150" s="327"/>
      <c r="H150" s="326"/>
      <c r="I150" s="326"/>
      <c r="J150" s="326"/>
      <c r="K150" s="354"/>
    </row>
    <row r="151" s="1" customFormat="1" ht="15" customHeight="1">
      <c r="B151" s="331"/>
      <c r="C151" s="358" t="s">
        <v>852</v>
      </c>
      <c r="D151" s="306"/>
      <c r="E151" s="306"/>
      <c r="F151" s="359" t="s">
        <v>849</v>
      </c>
      <c r="G151" s="306"/>
      <c r="H151" s="358" t="s">
        <v>889</v>
      </c>
      <c r="I151" s="358" t="s">
        <v>851</v>
      </c>
      <c r="J151" s="358">
        <v>120</v>
      </c>
      <c r="K151" s="354"/>
    </row>
    <row r="152" s="1" customFormat="1" ht="15" customHeight="1">
      <c r="B152" s="331"/>
      <c r="C152" s="358" t="s">
        <v>898</v>
      </c>
      <c r="D152" s="306"/>
      <c r="E152" s="306"/>
      <c r="F152" s="359" t="s">
        <v>849</v>
      </c>
      <c r="G152" s="306"/>
      <c r="H152" s="358" t="s">
        <v>909</v>
      </c>
      <c r="I152" s="358" t="s">
        <v>851</v>
      </c>
      <c r="J152" s="358" t="s">
        <v>900</v>
      </c>
      <c r="K152" s="354"/>
    </row>
    <row r="153" s="1" customFormat="1" ht="15" customHeight="1">
      <c r="B153" s="331"/>
      <c r="C153" s="358" t="s">
        <v>86</v>
      </c>
      <c r="D153" s="306"/>
      <c r="E153" s="306"/>
      <c r="F153" s="359" t="s">
        <v>849</v>
      </c>
      <c r="G153" s="306"/>
      <c r="H153" s="358" t="s">
        <v>910</v>
      </c>
      <c r="I153" s="358" t="s">
        <v>851</v>
      </c>
      <c r="J153" s="358" t="s">
        <v>900</v>
      </c>
      <c r="K153" s="354"/>
    </row>
    <row r="154" s="1" customFormat="1" ht="15" customHeight="1">
      <c r="B154" s="331"/>
      <c r="C154" s="358" t="s">
        <v>854</v>
      </c>
      <c r="D154" s="306"/>
      <c r="E154" s="306"/>
      <c r="F154" s="359" t="s">
        <v>855</v>
      </c>
      <c r="G154" s="306"/>
      <c r="H154" s="358" t="s">
        <v>889</v>
      </c>
      <c r="I154" s="358" t="s">
        <v>851</v>
      </c>
      <c r="J154" s="358">
        <v>50</v>
      </c>
      <c r="K154" s="354"/>
    </row>
    <row r="155" s="1" customFormat="1" ht="15" customHeight="1">
      <c r="B155" s="331"/>
      <c r="C155" s="358" t="s">
        <v>857</v>
      </c>
      <c r="D155" s="306"/>
      <c r="E155" s="306"/>
      <c r="F155" s="359" t="s">
        <v>849</v>
      </c>
      <c r="G155" s="306"/>
      <c r="H155" s="358" t="s">
        <v>889</v>
      </c>
      <c r="I155" s="358" t="s">
        <v>859</v>
      </c>
      <c r="J155" s="358"/>
      <c r="K155" s="354"/>
    </row>
    <row r="156" s="1" customFormat="1" ht="15" customHeight="1">
      <c r="B156" s="331"/>
      <c r="C156" s="358" t="s">
        <v>868</v>
      </c>
      <c r="D156" s="306"/>
      <c r="E156" s="306"/>
      <c r="F156" s="359" t="s">
        <v>855</v>
      </c>
      <c r="G156" s="306"/>
      <c r="H156" s="358" t="s">
        <v>889</v>
      </c>
      <c r="I156" s="358" t="s">
        <v>851</v>
      </c>
      <c r="J156" s="358">
        <v>50</v>
      </c>
      <c r="K156" s="354"/>
    </row>
    <row r="157" s="1" customFormat="1" ht="15" customHeight="1">
      <c r="B157" s="331"/>
      <c r="C157" s="358" t="s">
        <v>876</v>
      </c>
      <c r="D157" s="306"/>
      <c r="E157" s="306"/>
      <c r="F157" s="359" t="s">
        <v>855</v>
      </c>
      <c r="G157" s="306"/>
      <c r="H157" s="358" t="s">
        <v>889</v>
      </c>
      <c r="I157" s="358" t="s">
        <v>851</v>
      </c>
      <c r="J157" s="358">
        <v>50</v>
      </c>
      <c r="K157" s="354"/>
    </row>
    <row r="158" s="1" customFormat="1" ht="15" customHeight="1">
      <c r="B158" s="331"/>
      <c r="C158" s="358" t="s">
        <v>874</v>
      </c>
      <c r="D158" s="306"/>
      <c r="E158" s="306"/>
      <c r="F158" s="359" t="s">
        <v>855</v>
      </c>
      <c r="G158" s="306"/>
      <c r="H158" s="358" t="s">
        <v>889</v>
      </c>
      <c r="I158" s="358" t="s">
        <v>851</v>
      </c>
      <c r="J158" s="358">
        <v>50</v>
      </c>
      <c r="K158" s="354"/>
    </row>
    <row r="159" s="1" customFormat="1" ht="15" customHeight="1">
      <c r="B159" s="331"/>
      <c r="C159" s="358" t="s">
        <v>103</v>
      </c>
      <c r="D159" s="306"/>
      <c r="E159" s="306"/>
      <c r="F159" s="359" t="s">
        <v>849</v>
      </c>
      <c r="G159" s="306"/>
      <c r="H159" s="358" t="s">
        <v>911</v>
      </c>
      <c r="I159" s="358" t="s">
        <v>851</v>
      </c>
      <c r="J159" s="358" t="s">
        <v>912</v>
      </c>
      <c r="K159" s="354"/>
    </row>
    <row r="160" s="1" customFormat="1" ht="15" customHeight="1">
      <c r="B160" s="331"/>
      <c r="C160" s="358" t="s">
        <v>913</v>
      </c>
      <c r="D160" s="306"/>
      <c r="E160" s="306"/>
      <c r="F160" s="359" t="s">
        <v>849</v>
      </c>
      <c r="G160" s="306"/>
      <c r="H160" s="358" t="s">
        <v>914</v>
      </c>
      <c r="I160" s="358" t="s">
        <v>884</v>
      </c>
      <c r="J160" s="358"/>
      <c r="K160" s="354"/>
    </row>
    <row r="161" s="1" customFormat="1" ht="15" customHeight="1">
      <c r="B161" s="360"/>
      <c r="C161" s="340"/>
      <c r="D161" s="340"/>
      <c r="E161" s="340"/>
      <c r="F161" s="340"/>
      <c r="G161" s="340"/>
      <c r="H161" s="340"/>
      <c r="I161" s="340"/>
      <c r="J161" s="340"/>
      <c r="K161" s="361"/>
    </row>
    <row r="162" s="1" customFormat="1" ht="18.75" customHeight="1">
      <c r="B162" s="342"/>
      <c r="C162" s="352"/>
      <c r="D162" s="352"/>
      <c r="E162" s="352"/>
      <c r="F162" s="362"/>
      <c r="G162" s="352"/>
      <c r="H162" s="352"/>
      <c r="I162" s="352"/>
      <c r="J162" s="352"/>
      <c r="K162" s="342"/>
    </row>
    <row r="163" s="1" customFormat="1" ht="18.75" customHeight="1">
      <c r="B163" s="314"/>
      <c r="C163" s="314"/>
      <c r="D163" s="314"/>
      <c r="E163" s="314"/>
      <c r="F163" s="314"/>
      <c r="G163" s="314"/>
      <c r="H163" s="314"/>
      <c r="I163" s="314"/>
      <c r="J163" s="314"/>
      <c r="K163" s="314"/>
    </row>
    <row r="164" s="1" customFormat="1" ht="7.5" customHeight="1">
      <c r="B164" s="293"/>
      <c r="C164" s="294"/>
      <c r="D164" s="294"/>
      <c r="E164" s="294"/>
      <c r="F164" s="294"/>
      <c r="G164" s="294"/>
      <c r="H164" s="294"/>
      <c r="I164" s="294"/>
      <c r="J164" s="294"/>
      <c r="K164" s="295"/>
    </row>
    <row r="165" s="1" customFormat="1" ht="45" customHeight="1">
      <c r="B165" s="296"/>
      <c r="C165" s="297" t="s">
        <v>915</v>
      </c>
      <c r="D165" s="297"/>
      <c r="E165" s="297"/>
      <c r="F165" s="297"/>
      <c r="G165" s="297"/>
      <c r="H165" s="297"/>
      <c r="I165" s="297"/>
      <c r="J165" s="297"/>
      <c r="K165" s="298"/>
    </row>
    <row r="166" s="1" customFormat="1" ht="17.25" customHeight="1">
      <c r="B166" s="296"/>
      <c r="C166" s="321" t="s">
        <v>843</v>
      </c>
      <c r="D166" s="321"/>
      <c r="E166" s="321"/>
      <c r="F166" s="321" t="s">
        <v>844</v>
      </c>
      <c r="G166" s="363"/>
      <c r="H166" s="364" t="s">
        <v>56</v>
      </c>
      <c r="I166" s="364" t="s">
        <v>59</v>
      </c>
      <c r="J166" s="321" t="s">
        <v>845</v>
      </c>
      <c r="K166" s="298"/>
    </row>
    <row r="167" s="1" customFormat="1" ht="17.25" customHeight="1">
      <c r="B167" s="299"/>
      <c r="C167" s="323" t="s">
        <v>846</v>
      </c>
      <c r="D167" s="323"/>
      <c r="E167" s="323"/>
      <c r="F167" s="324" t="s">
        <v>847</v>
      </c>
      <c r="G167" s="365"/>
      <c r="H167" s="366"/>
      <c r="I167" s="366"/>
      <c r="J167" s="323" t="s">
        <v>848</v>
      </c>
      <c r="K167" s="301"/>
    </row>
    <row r="168" s="1" customFormat="1" ht="5.25" customHeight="1">
      <c r="B168" s="331"/>
      <c r="C168" s="326"/>
      <c r="D168" s="326"/>
      <c r="E168" s="326"/>
      <c r="F168" s="326"/>
      <c r="G168" s="327"/>
      <c r="H168" s="326"/>
      <c r="I168" s="326"/>
      <c r="J168" s="326"/>
      <c r="K168" s="354"/>
    </row>
    <row r="169" s="1" customFormat="1" ht="15" customHeight="1">
      <c r="B169" s="331"/>
      <c r="C169" s="306" t="s">
        <v>852</v>
      </c>
      <c r="D169" s="306"/>
      <c r="E169" s="306"/>
      <c r="F169" s="329" t="s">
        <v>849</v>
      </c>
      <c r="G169" s="306"/>
      <c r="H169" s="306" t="s">
        <v>889</v>
      </c>
      <c r="I169" s="306" t="s">
        <v>851</v>
      </c>
      <c r="J169" s="306">
        <v>120</v>
      </c>
      <c r="K169" s="354"/>
    </row>
    <row r="170" s="1" customFormat="1" ht="15" customHeight="1">
      <c r="B170" s="331"/>
      <c r="C170" s="306" t="s">
        <v>898</v>
      </c>
      <c r="D170" s="306"/>
      <c r="E170" s="306"/>
      <c r="F170" s="329" t="s">
        <v>849</v>
      </c>
      <c r="G170" s="306"/>
      <c r="H170" s="306" t="s">
        <v>899</v>
      </c>
      <c r="I170" s="306" t="s">
        <v>851</v>
      </c>
      <c r="J170" s="306" t="s">
        <v>900</v>
      </c>
      <c r="K170" s="354"/>
    </row>
    <row r="171" s="1" customFormat="1" ht="15" customHeight="1">
      <c r="B171" s="331"/>
      <c r="C171" s="306" t="s">
        <v>86</v>
      </c>
      <c r="D171" s="306"/>
      <c r="E171" s="306"/>
      <c r="F171" s="329" t="s">
        <v>849</v>
      </c>
      <c r="G171" s="306"/>
      <c r="H171" s="306" t="s">
        <v>916</v>
      </c>
      <c r="I171" s="306" t="s">
        <v>851</v>
      </c>
      <c r="J171" s="306" t="s">
        <v>900</v>
      </c>
      <c r="K171" s="354"/>
    </row>
    <row r="172" s="1" customFormat="1" ht="15" customHeight="1">
      <c r="B172" s="331"/>
      <c r="C172" s="306" t="s">
        <v>854</v>
      </c>
      <c r="D172" s="306"/>
      <c r="E172" s="306"/>
      <c r="F172" s="329" t="s">
        <v>855</v>
      </c>
      <c r="G172" s="306"/>
      <c r="H172" s="306" t="s">
        <v>916</v>
      </c>
      <c r="I172" s="306" t="s">
        <v>851</v>
      </c>
      <c r="J172" s="306">
        <v>50</v>
      </c>
      <c r="K172" s="354"/>
    </row>
    <row r="173" s="1" customFormat="1" ht="15" customHeight="1">
      <c r="B173" s="331"/>
      <c r="C173" s="306" t="s">
        <v>857</v>
      </c>
      <c r="D173" s="306"/>
      <c r="E173" s="306"/>
      <c r="F173" s="329" t="s">
        <v>849</v>
      </c>
      <c r="G173" s="306"/>
      <c r="H173" s="306" t="s">
        <v>916</v>
      </c>
      <c r="I173" s="306" t="s">
        <v>859</v>
      </c>
      <c r="J173" s="306"/>
      <c r="K173" s="354"/>
    </row>
    <row r="174" s="1" customFormat="1" ht="15" customHeight="1">
      <c r="B174" s="331"/>
      <c r="C174" s="306" t="s">
        <v>868</v>
      </c>
      <c r="D174" s="306"/>
      <c r="E174" s="306"/>
      <c r="F174" s="329" t="s">
        <v>855</v>
      </c>
      <c r="G174" s="306"/>
      <c r="H174" s="306" t="s">
        <v>916</v>
      </c>
      <c r="I174" s="306" t="s">
        <v>851</v>
      </c>
      <c r="J174" s="306">
        <v>50</v>
      </c>
      <c r="K174" s="354"/>
    </row>
    <row r="175" s="1" customFormat="1" ht="15" customHeight="1">
      <c r="B175" s="331"/>
      <c r="C175" s="306" t="s">
        <v>876</v>
      </c>
      <c r="D175" s="306"/>
      <c r="E175" s="306"/>
      <c r="F175" s="329" t="s">
        <v>855</v>
      </c>
      <c r="G175" s="306"/>
      <c r="H175" s="306" t="s">
        <v>916</v>
      </c>
      <c r="I175" s="306" t="s">
        <v>851</v>
      </c>
      <c r="J175" s="306">
        <v>50</v>
      </c>
      <c r="K175" s="354"/>
    </row>
    <row r="176" s="1" customFormat="1" ht="15" customHeight="1">
      <c r="B176" s="331"/>
      <c r="C176" s="306" t="s">
        <v>874</v>
      </c>
      <c r="D176" s="306"/>
      <c r="E176" s="306"/>
      <c r="F176" s="329" t="s">
        <v>855</v>
      </c>
      <c r="G176" s="306"/>
      <c r="H176" s="306" t="s">
        <v>916</v>
      </c>
      <c r="I176" s="306" t="s">
        <v>851</v>
      </c>
      <c r="J176" s="306">
        <v>50</v>
      </c>
      <c r="K176" s="354"/>
    </row>
    <row r="177" s="1" customFormat="1" ht="15" customHeight="1">
      <c r="B177" s="331"/>
      <c r="C177" s="306" t="s">
        <v>112</v>
      </c>
      <c r="D177" s="306"/>
      <c r="E177" s="306"/>
      <c r="F177" s="329" t="s">
        <v>849</v>
      </c>
      <c r="G177" s="306"/>
      <c r="H177" s="306" t="s">
        <v>917</v>
      </c>
      <c r="I177" s="306" t="s">
        <v>918</v>
      </c>
      <c r="J177" s="306"/>
      <c r="K177" s="354"/>
    </row>
    <row r="178" s="1" customFormat="1" ht="15" customHeight="1">
      <c r="B178" s="331"/>
      <c r="C178" s="306" t="s">
        <v>59</v>
      </c>
      <c r="D178" s="306"/>
      <c r="E178" s="306"/>
      <c r="F178" s="329" t="s">
        <v>849</v>
      </c>
      <c r="G178" s="306"/>
      <c r="H178" s="306" t="s">
        <v>919</v>
      </c>
      <c r="I178" s="306" t="s">
        <v>920</v>
      </c>
      <c r="J178" s="306">
        <v>1</v>
      </c>
      <c r="K178" s="354"/>
    </row>
    <row r="179" s="1" customFormat="1" ht="15" customHeight="1">
      <c r="B179" s="331"/>
      <c r="C179" s="306" t="s">
        <v>55</v>
      </c>
      <c r="D179" s="306"/>
      <c r="E179" s="306"/>
      <c r="F179" s="329" t="s">
        <v>849</v>
      </c>
      <c r="G179" s="306"/>
      <c r="H179" s="306" t="s">
        <v>921</v>
      </c>
      <c r="I179" s="306" t="s">
        <v>851</v>
      </c>
      <c r="J179" s="306">
        <v>20</v>
      </c>
      <c r="K179" s="354"/>
    </row>
    <row r="180" s="1" customFormat="1" ht="15" customHeight="1">
      <c r="B180" s="331"/>
      <c r="C180" s="306" t="s">
        <v>56</v>
      </c>
      <c r="D180" s="306"/>
      <c r="E180" s="306"/>
      <c r="F180" s="329" t="s">
        <v>849</v>
      </c>
      <c r="G180" s="306"/>
      <c r="H180" s="306" t="s">
        <v>922</v>
      </c>
      <c r="I180" s="306" t="s">
        <v>851</v>
      </c>
      <c r="J180" s="306">
        <v>255</v>
      </c>
      <c r="K180" s="354"/>
    </row>
    <row r="181" s="1" customFormat="1" ht="15" customHeight="1">
      <c r="B181" s="331"/>
      <c r="C181" s="306" t="s">
        <v>113</v>
      </c>
      <c r="D181" s="306"/>
      <c r="E181" s="306"/>
      <c r="F181" s="329" t="s">
        <v>849</v>
      </c>
      <c r="G181" s="306"/>
      <c r="H181" s="306" t="s">
        <v>813</v>
      </c>
      <c r="I181" s="306" t="s">
        <v>851</v>
      </c>
      <c r="J181" s="306">
        <v>10</v>
      </c>
      <c r="K181" s="354"/>
    </row>
    <row r="182" s="1" customFormat="1" ht="15" customHeight="1">
      <c r="B182" s="331"/>
      <c r="C182" s="306" t="s">
        <v>114</v>
      </c>
      <c r="D182" s="306"/>
      <c r="E182" s="306"/>
      <c r="F182" s="329" t="s">
        <v>849</v>
      </c>
      <c r="G182" s="306"/>
      <c r="H182" s="306" t="s">
        <v>923</v>
      </c>
      <c r="I182" s="306" t="s">
        <v>884</v>
      </c>
      <c r="J182" s="306"/>
      <c r="K182" s="354"/>
    </row>
    <row r="183" s="1" customFormat="1" ht="15" customHeight="1">
      <c r="B183" s="331"/>
      <c r="C183" s="306" t="s">
        <v>924</v>
      </c>
      <c r="D183" s="306"/>
      <c r="E183" s="306"/>
      <c r="F183" s="329" t="s">
        <v>849</v>
      </c>
      <c r="G183" s="306"/>
      <c r="H183" s="306" t="s">
        <v>925</v>
      </c>
      <c r="I183" s="306" t="s">
        <v>884</v>
      </c>
      <c r="J183" s="306"/>
      <c r="K183" s="354"/>
    </row>
    <row r="184" s="1" customFormat="1" ht="15" customHeight="1">
      <c r="B184" s="331"/>
      <c r="C184" s="306" t="s">
        <v>913</v>
      </c>
      <c r="D184" s="306"/>
      <c r="E184" s="306"/>
      <c r="F184" s="329" t="s">
        <v>849</v>
      </c>
      <c r="G184" s="306"/>
      <c r="H184" s="306" t="s">
        <v>926</v>
      </c>
      <c r="I184" s="306" t="s">
        <v>884</v>
      </c>
      <c r="J184" s="306"/>
      <c r="K184" s="354"/>
    </row>
    <row r="185" s="1" customFormat="1" ht="15" customHeight="1">
      <c r="B185" s="331"/>
      <c r="C185" s="306" t="s">
        <v>116</v>
      </c>
      <c r="D185" s="306"/>
      <c r="E185" s="306"/>
      <c r="F185" s="329" t="s">
        <v>855</v>
      </c>
      <c r="G185" s="306"/>
      <c r="H185" s="306" t="s">
        <v>927</v>
      </c>
      <c r="I185" s="306" t="s">
        <v>851</v>
      </c>
      <c r="J185" s="306">
        <v>50</v>
      </c>
      <c r="K185" s="354"/>
    </row>
    <row r="186" s="1" customFormat="1" ht="15" customHeight="1">
      <c r="B186" s="331"/>
      <c r="C186" s="306" t="s">
        <v>928</v>
      </c>
      <c r="D186" s="306"/>
      <c r="E186" s="306"/>
      <c r="F186" s="329" t="s">
        <v>855</v>
      </c>
      <c r="G186" s="306"/>
      <c r="H186" s="306" t="s">
        <v>929</v>
      </c>
      <c r="I186" s="306" t="s">
        <v>930</v>
      </c>
      <c r="J186" s="306"/>
      <c r="K186" s="354"/>
    </row>
    <row r="187" s="1" customFormat="1" ht="15" customHeight="1">
      <c r="B187" s="331"/>
      <c r="C187" s="306" t="s">
        <v>931</v>
      </c>
      <c r="D187" s="306"/>
      <c r="E187" s="306"/>
      <c r="F187" s="329" t="s">
        <v>855</v>
      </c>
      <c r="G187" s="306"/>
      <c r="H187" s="306" t="s">
        <v>932</v>
      </c>
      <c r="I187" s="306" t="s">
        <v>930</v>
      </c>
      <c r="J187" s="306"/>
      <c r="K187" s="354"/>
    </row>
    <row r="188" s="1" customFormat="1" ht="15" customHeight="1">
      <c r="B188" s="331"/>
      <c r="C188" s="306" t="s">
        <v>933</v>
      </c>
      <c r="D188" s="306"/>
      <c r="E188" s="306"/>
      <c r="F188" s="329" t="s">
        <v>855</v>
      </c>
      <c r="G188" s="306"/>
      <c r="H188" s="306" t="s">
        <v>934</v>
      </c>
      <c r="I188" s="306" t="s">
        <v>930</v>
      </c>
      <c r="J188" s="306"/>
      <c r="K188" s="354"/>
    </row>
    <row r="189" s="1" customFormat="1" ht="15" customHeight="1">
      <c r="B189" s="331"/>
      <c r="C189" s="367" t="s">
        <v>935</v>
      </c>
      <c r="D189" s="306"/>
      <c r="E189" s="306"/>
      <c r="F189" s="329" t="s">
        <v>855</v>
      </c>
      <c r="G189" s="306"/>
      <c r="H189" s="306" t="s">
        <v>936</v>
      </c>
      <c r="I189" s="306" t="s">
        <v>937</v>
      </c>
      <c r="J189" s="368" t="s">
        <v>938</v>
      </c>
      <c r="K189" s="354"/>
    </row>
    <row r="190" s="18" customFormat="1" ht="15" customHeight="1">
      <c r="B190" s="369"/>
      <c r="C190" s="370" t="s">
        <v>939</v>
      </c>
      <c r="D190" s="371"/>
      <c r="E190" s="371"/>
      <c r="F190" s="372" t="s">
        <v>855</v>
      </c>
      <c r="G190" s="371"/>
      <c r="H190" s="371" t="s">
        <v>940</v>
      </c>
      <c r="I190" s="371" t="s">
        <v>937</v>
      </c>
      <c r="J190" s="373" t="s">
        <v>938</v>
      </c>
      <c r="K190" s="374"/>
    </row>
    <row r="191" s="1" customFormat="1" ht="15" customHeight="1">
      <c r="B191" s="331"/>
      <c r="C191" s="367" t="s">
        <v>44</v>
      </c>
      <c r="D191" s="306"/>
      <c r="E191" s="306"/>
      <c r="F191" s="329" t="s">
        <v>849</v>
      </c>
      <c r="G191" s="306"/>
      <c r="H191" s="303" t="s">
        <v>941</v>
      </c>
      <c r="I191" s="306" t="s">
        <v>942</v>
      </c>
      <c r="J191" s="306"/>
      <c r="K191" s="354"/>
    </row>
    <row r="192" s="1" customFormat="1" ht="15" customHeight="1">
      <c r="B192" s="331"/>
      <c r="C192" s="367" t="s">
        <v>943</v>
      </c>
      <c r="D192" s="306"/>
      <c r="E192" s="306"/>
      <c r="F192" s="329" t="s">
        <v>849</v>
      </c>
      <c r="G192" s="306"/>
      <c r="H192" s="306" t="s">
        <v>944</v>
      </c>
      <c r="I192" s="306" t="s">
        <v>884</v>
      </c>
      <c r="J192" s="306"/>
      <c r="K192" s="354"/>
    </row>
    <row r="193" s="1" customFormat="1" ht="15" customHeight="1">
      <c r="B193" s="331"/>
      <c r="C193" s="367" t="s">
        <v>945</v>
      </c>
      <c r="D193" s="306"/>
      <c r="E193" s="306"/>
      <c r="F193" s="329" t="s">
        <v>849</v>
      </c>
      <c r="G193" s="306"/>
      <c r="H193" s="306" t="s">
        <v>946</v>
      </c>
      <c r="I193" s="306" t="s">
        <v>884</v>
      </c>
      <c r="J193" s="306"/>
      <c r="K193" s="354"/>
    </row>
    <row r="194" s="1" customFormat="1" ht="15" customHeight="1">
      <c r="B194" s="331"/>
      <c r="C194" s="367" t="s">
        <v>947</v>
      </c>
      <c r="D194" s="306"/>
      <c r="E194" s="306"/>
      <c r="F194" s="329" t="s">
        <v>855</v>
      </c>
      <c r="G194" s="306"/>
      <c r="H194" s="306" t="s">
        <v>948</v>
      </c>
      <c r="I194" s="306" t="s">
        <v>884</v>
      </c>
      <c r="J194" s="306"/>
      <c r="K194" s="354"/>
    </row>
    <row r="195" s="1" customFormat="1" ht="15" customHeight="1">
      <c r="B195" s="360"/>
      <c r="C195" s="375"/>
      <c r="D195" s="340"/>
      <c r="E195" s="340"/>
      <c r="F195" s="340"/>
      <c r="G195" s="340"/>
      <c r="H195" s="340"/>
      <c r="I195" s="340"/>
      <c r="J195" s="340"/>
      <c r="K195" s="361"/>
    </row>
    <row r="196" s="1" customFormat="1" ht="18.75" customHeight="1">
      <c r="B196" s="342"/>
      <c r="C196" s="352"/>
      <c r="D196" s="352"/>
      <c r="E196" s="352"/>
      <c r="F196" s="362"/>
      <c r="G196" s="352"/>
      <c r="H196" s="352"/>
      <c r="I196" s="352"/>
      <c r="J196" s="352"/>
      <c r="K196" s="342"/>
    </row>
    <row r="197" s="1" customFormat="1" ht="18.75" customHeight="1">
      <c r="B197" s="342"/>
      <c r="C197" s="352"/>
      <c r="D197" s="352"/>
      <c r="E197" s="352"/>
      <c r="F197" s="362"/>
      <c r="G197" s="352"/>
      <c r="H197" s="352"/>
      <c r="I197" s="352"/>
      <c r="J197" s="352"/>
      <c r="K197" s="342"/>
    </row>
    <row r="198" s="1" customFormat="1" ht="18.75" customHeight="1">
      <c r="B198" s="314"/>
      <c r="C198" s="314"/>
      <c r="D198" s="314"/>
      <c r="E198" s="314"/>
      <c r="F198" s="314"/>
      <c r="G198" s="314"/>
      <c r="H198" s="314"/>
      <c r="I198" s="314"/>
      <c r="J198" s="314"/>
      <c r="K198" s="314"/>
    </row>
    <row r="199" s="1" customFormat="1" ht="13.5">
      <c r="B199" s="293"/>
      <c r="C199" s="294"/>
      <c r="D199" s="294"/>
      <c r="E199" s="294"/>
      <c r="F199" s="294"/>
      <c r="G199" s="294"/>
      <c r="H199" s="294"/>
      <c r="I199" s="294"/>
      <c r="J199" s="294"/>
      <c r="K199" s="295"/>
    </row>
    <row r="200" s="1" customFormat="1" ht="21">
      <c r="B200" s="296"/>
      <c r="C200" s="297" t="s">
        <v>949</v>
      </c>
      <c r="D200" s="297"/>
      <c r="E200" s="297"/>
      <c r="F200" s="297"/>
      <c r="G200" s="297"/>
      <c r="H200" s="297"/>
      <c r="I200" s="297"/>
      <c r="J200" s="297"/>
      <c r="K200" s="298"/>
    </row>
    <row r="201" s="1" customFormat="1" ht="25.5" customHeight="1">
      <c r="B201" s="296"/>
      <c r="C201" s="376" t="s">
        <v>950</v>
      </c>
      <c r="D201" s="376"/>
      <c r="E201" s="376"/>
      <c r="F201" s="376" t="s">
        <v>951</v>
      </c>
      <c r="G201" s="377"/>
      <c r="H201" s="376" t="s">
        <v>952</v>
      </c>
      <c r="I201" s="376"/>
      <c r="J201" s="376"/>
      <c r="K201" s="298"/>
    </row>
    <row r="202" s="1" customFormat="1" ht="5.25" customHeight="1">
      <c r="B202" s="331"/>
      <c r="C202" s="326"/>
      <c r="D202" s="326"/>
      <c r="E202" s="326"/>
      <c r="F202" s="326"/>
      <c r="G202" s="352"/>
      <c r="H202" s="326"/>
      <c r="I202" s="326"/>
      <c r="J202" s="326"/>
      <c r="K202" s="354"/>
    </row>
    <row r="203" s="1" customFormat="1" ht="15" customHeight="1">
      <c r="B203" s="331"/>
      <c r="C203" s="306" t="s">
        <v>942</v>
      </c>
      <c r="D203" s="306"/>
      <c r="E203" s="306"/>
      <c r="F203" s="329" t="s">
        <v>45</v>
      </c>
      <c r="G203" s="306"/>
      <c r="H203" s="306" t="s">
        <v>953</v>
      </c>
      <c r="I203" s="306"/>
      <c r="J203" s="306"/>
      <c r="K203" s="354"/>
    </row>
    <row r="204" s="1" customFormat="1" ht="15" customHeight="1">
      <c r="B204" s="331"/>
      <c r="C204" s="306"/>
      <c r="D204" s="306"/>
      <c r="E204" s="306"/>
      <c r="F204" s="329" t="s">
        <v>46</v>
      </c>
      <c r="G204" s="306"/>
      <c r="H204" s="306" t="s">
        <v>954</v>
      </c>
      <c r="I204" s="306"/>
      <c r="J204" s="306"/>
      <c r="K204" s="354"/>
    </row>
    <row r="205" s="1" customFormat="1" ht="15" customHeight="1">
      <c r="B205" s="331"/>
      <c r="C205" s="306"/>
      <c r="D205" s="306"/>
      <c r="E205" s="306"/>
      <c r="F205" s="329" t="s">
        <v>49</v>
      </c>
      <c r="G205" s="306"/>
      <c r="H205" s="306" t="s">
        <v>955</v>
      </c>
      <c r="I205" s="306"/>
      <c r="J205" s="306"/>
      <c r="K205" s="354"/>
    </row>
    <row r="206" s="1" customFormat="1" ht="15" customHeight="1">
      <c r="B206" s="331"/>
      <c r="C206" s="306"/>
      <c r="D206" s="306"/>
      <c r="E206" s="306"/>
      <c r="F206" s="329" t="s">
        <v>47</v>
      </c>
      <c r="G206" s="306"/>
      <c r="H206" s="306" t="s">
        <v>956</v>
      </c>
      <c r="I206" s="306"/>
      <c r="J206" s="306"/>
      <c r="K206" s="354"/>
    </row>
    <row r="207" s="1" customFormat="1" ht="15" customHeight="1">
      <c r="B207" s="331"/>
      <c r="C207" s="306"/>
      <c r="D207" s="306"/>
      <c r="E207" s="306"/>
      <c r="F207" s="329" t="s">
        <v>48</v>
      </c>
      <c r="G207" s="306"/>
      <c r="H207" s="306" t="s">
        <v>957</v>
      </c>
      <c r="I207" s="306"/>
      <c r="J207" s="306"/>
      <c r="K207" s="354"/>
    </row>
    <row r="208" s="1" customFormat="1" ht="15" customHeight="1">
      <c r="B208" s="331"/>
      <c r="C208" s="306"/>
      <c r="D208" s="306"/>
      <c r="E208" s="306"/>
      <c r="F208" s="329"/>
      <c r="G208" s="306"/>
      <c r="H208" s="306"/>
      <c r="I208" s="306"/>
      <c r="J208" s="306"/>
      <c r="K208" s="354"/>
    </row>
    <row r="209" s="1" customFormat="1" ht="15" customHeight="1">
      <c r="B209" s="331"/>
      <c r="C209" s="306" t="s">
        <v>896</v>
      </c>
      <c r="D209" s="306"/>
      <c r="E209" s="306"/>
      <c r="F209" s="329" t="s">
        <v>80</v>
      </c>
      <c r="G209" s="306"/>
      <c r="H209" s="306" t="s">
        <v>958</v>
      </c>
      <c r="I209" s="306"/>
      <c r="J209" s="306"/>
      <c r="K209" s="354"/>
    </row>
    <row r="210" s="1" customFormat="1" ht="15" customHeight="1">
      <c r="B210" s="331"/>
      <c r="C210" s="306"/>
      <c r="D210" s="306"/>
      <c r="E210" s="306"/>
      <c r="F210" s="329" t="s">
        <v>794</v>
      </c>
      <c r="G210" s="306"/>
      <c r="H210" s="306" t="s">
        <v>795</v>
      </c>
      <c r="I210" s="306"/>
      <c r="J210" s="306"/>
      <c r="K210" s="354"/>
    </row>
    <row r="211" s="1" customFormat="1" ht="15" customHeight="1">
      <c r="B211" s="331"/>
      <c r="C211" s="306"/>
      <c r="D211" s="306"/>
      <c r="E211" s="306"/>
      <c r="F211" s="329" t="s">
        <v>792</v>
      </c>
      <c r="G211" s="306"/>
      <c r="H211" s="306" t="s">
        <v>959</v>
      </c>
      <c r="I211" s="306"/>
      <c r="J211" s="306"/>
      <c r="K211" s="354"/>
    </row>
    <row r="212" s="1" customFormat="1" ht="15" customHeight="1">
      <c r="B212" s="378"/>
      <c r="C212" s="306"/>
      <c r="D212" s="306"/>
      <c r="E212" s="306"/>
      <c r="F212" s="329" t="s">
        <v>796</v>
      </c>
      <c r="G212" s="367"/>
      <c r="H212" s="358" t="s">
        <v>797</v>
      </c>
      <c r="I212" s="358"/>
      <c r="J212" s="358"/>
      <c r="K212" s="379"/>
    </row>
    <row r="213" s="1" customFormat="1" ht="15" customHeight="1">
      <c r="B213" s="378"/>
      <c r="C213" s="306"/>
      <c r="D213" s="306"/>
      <c r="E213" s="306"/>
      <c r="F213" s="329" t="s">
        <v>317</v>
      </c>
      <c r="G213" s="367"/>
      <c r="H213" s="358" t="s">
        <v>774</v>
      </c>
      <c r="I213" s="358"/>
      <c r="J213" s="358"/>
      <c r="K213" s="379"/>
    </row>
    <row r="214" s="1" customFormat="1" ht="15" customHeight="1">
      <c r="B214" s="378"/>
      <c r="C214" s="306"/>
      <c r="D214" s="306"/>
      <c r="E214" s="306"/>
      <c r="F214" s="329"/>
      <c r="G214" s="367"/>
      <c r="H214" s="358"/>
      <c r="I214" s="358"/>
      <c r="J214" s="358"/>
      <c r="K214" s="379"/>
    </row>
    <row r="215" s="1" customFormat="1" ht="15" customHeight="1">
      <c r="B215" s="378"/>
      <c r="C215" s="306" t="s">
        <v>920</v>
      </c>
      <c r="D215" s="306"/>
      <c r="E215" s="306"/>
      <c r="F215" s="329">
        <v>1</v>
      </c>
      <c r="G215" s="367"/>
      <c r="H215" s="358" t="s">
        <v>960</v>
      </c>
      <c r="I215" s="358"/>
      <c r="J215" s="358"/>
      <c r="K215" s="379"/>
    </row>
    <row r="216" s="1" customFormat="1" ht="15" customHeight="1">
      <c r="B216" s="378"/>
      <c r="C216" s="306"/>
      <c r="D216" s="306"/>
      <c r="E216" s="306"/>
      <c r="F216" s="329">
        <v>2</v>
      </c>
      <c r="G216" s="367"/>
      <c r="H216" s="358" t="s">
        <v>961</v>
      </c>
      <c r="I216" s="358"/>
      <c r="J216" s="358"/>
      <c r="K216" s="379"/>
    </row>
    <row r="217" s="1" customFormat="1" ht="15" customHeight="1">
      <c r="B217" s="378"/>
      <c r="C217" s="306"/>
      <c r="D217" s="306"/>
      <c r="E217" s="306"/>
      <c r="F217" s="329">
        <v>3</v>
      </c>
      <c r="G217" s="367"/>
      <c r="H217" s="358" t="s">
        <v>962</v>
      </c>
      <c r="I217" s="358"/>
      <c r="J217" s="358"/>
      <c r="K217" s="379"/>
    </row>
    <row r="218" s="1" customFormat="1" ht="15" customHeight="1">
      <c r="B218" s="378"/>
      <c r="C218" s="306"/>
      <c r="D218" s="306"/>
      <c r="E218" s="306"/>
      <c r="F218" s="329">
        <v>4</v>
      </c>
      <c r="G218" s="367"/>
      <c r="H218" s="358" t="s">
        <v>963</v>
      </c>
      <c r="I218" s="358"/>
      <c r="J218" s="358"/>
      <c r="K218" s="379"/>
    </row>
    <row r="219" s="1" customFormat="1" ht="12.75" customHeight="1">
      <c r="B219" s="380"/>
      <c r="C219" s="381"/>
      <c r="D219" s="381"/>
      <c r="E219" s="381"/>
      <c r="F219" s="381"/>
      <c r="G219" s="381"/>
      <c r="H219" s="381"/>
      <c r="I219" s="381"/>
      <c r="J219" s="381"/>
      <c r="K219" s="382"/>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DESKTOP-993EGGM\Pavel</dc:creator>
  <cp:lastModifiedBy>DESKTOP-993EGGM\Pavel</cp:lastModifiedBy>
  <dcterms:created xsi:type="dcterms:W3CDTF">2024-03-25T21:38:27Z</dcterms:created>
  <dcterms:modified xsi:type="dcterms:W3CDTF">2024-03-25T21:38:33Z</dcterms:modified>
</cp:coreProperties>
</file>